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601AD764-E858-4F9C-BFCB-7E01B3DC10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3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13092022 - PREMIUM'!$A$7:$S$28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1" l="1"/>
  <c r="I57" i="1"/>
  <c r="J57" i="1" s="1"/>
  <c r="K57" i="1" s="1"/>
  <c r="L57" i="1" s="1"/>
  <c r="H53" i="1"/>
  <c r="I53" i="1"/>
  <c r="J53" i="1" s="1"/>
  <c r="K53" i="1" s="1"/>
  <c r="L53" i="1" s="1"/>
  <c r="H52" i="1"/>
  <c r="I52" i="1"/>
  <c r="J52" i="1" s="1"/>
  <c r="K52" i="1" s="1"/>
  <c r="L52" i="1" s="1"/>
  <c r="H58" i="1"/>
  <c r="I58" i="1"/>
  <c r="J58" i="1" s="1"/>
  <c r="K58" i="1" s="1"/>
  <c r="L58" i="1" s="1"/>
  <c r="H55" i="1"/>
  <c r="I55" i="1"/>
  <c r="J55" i="1"/>
  <c r="K55" i="1" s="1"/>
  <c r="L55" i="1" s="1"/>
  <c r="H54" i="1"/>
  <c r="I54" i="1"/>
  <c r="J54" i="1" s="1"/>
  <c r="K54" i="1" s="1"/>
  <c r="L54" i="1" s="1"/>
  <c r="H59" i="1"/>
  <c r="I59" i="1"/>
  <c r="J59" i="1" s="1"/>
  <c r="K59" i="1" s="1"/>
  <c r="L59" i="1" s="1"/>
  <c r="H56" i="1"/>
  <c r="I56" i="1"/>
  <c r="J56" i="1" s="1"/>
  <c r="K56" i="1" s="1"/>
  <c r="L56" i="1" s="1"/>
  <c r="H61" i="1"/>
  <c r="I61" i="1"/>
  <c r="J61" i="1" s="1"/>
  <c r="K61" i="1" s="1"/>
  <c r="L61" i="1" s="1"/>
  <c r="H62" i="1"/>
  <c r="I62" i="1"/>
  <c r="J62" i="1" s="1"/>
  <c r="K62" i="1" s="1"/>
  <c r="L62" i="1" s="1"/>
  <c r="H60" i="1"/>
  <c r="I60" i="1"/>
  <c r="J60" i="1" s="1"/>
  <c r="K60" i="1" s="1"/>
  <c r="L60" i="1" s="1"/>
  <c r="H42" i="1"/>
  <c r="I42" i="1"/>
  <c r="J42" i="1" s="1"/>
  <c r="K42" i="1" s="1"/>
  <c r="L42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46" i="1"/>
  <c r="I46" i="1"/>
  <c r="J46" i="1" s="1"/>
  <c r="K46" i="1" s="1"/>
  <c r="L46" i="1" s="1"/>
  <c r="H49" i="1"/>
  <c r="I49" i="1"/>
  <c r="J49" i="1" s="1"/>
  <c r="K49" i="1" s="1"/>
  <c r="L49" i="1" s="1"/>
  <c r="H47" i="1"/>
  <c r="I47" i="1"/>
  <c r="J47" i="1" s="1"/>
  <c r="K47" i="1" s="1"/>
  <c r="L47" i="1" s="1"/>
  <c r="H48" i="1"/>
  <c r="I48" i="1"/>
  <c r="J48" i="1" s="1"/>
  <c r="K48" i="1" s="1"/>
  <c r="L48" i="1" s="1"/>
  <c r="H50" i="1"/>
  <c r="I50" i="1"/>
  <c r="J50" i="1" s="1"/>
  <c r="K50" i="1" s="1"/>
  <c r="L50" i="1" s="1"/>
  <c r="H11" i="1"/>
  <c r="I11" i="1"/>
  <c r="J11" i="1" s="1"/>
  <c r="K11" i="1" s="1"/>
  <c r="L11" i="1" s="1"/>
  <c r="H15" i="1"/>
  <c r="I15" i="1"/>
  <c r="J15" i="1" s="1"/>
  <c r="K15" i="1" s="1"/>
  <c r="L15" i="1" s="1"/>
  <c r="H12" i="1"/>
  <c r="I12" i="1"/>
  <c r="J12" i="1" s="1"/>
  <c r="K12" i="1" s="1"/>
  <c r="L12" i="1" s="1"/>
  <c r="H10" i="1"/>
  <c r="I10" i="1"/>
  <c r="J10" i="1" s="1"/>
  <c r="K10" i="1" s="1"/>
  <c r="L10" i="1" s="1"/>
  <c r="H16" i="1"/>
  <c r="I16" i="1"/>
  <c r="J16" i="1" s="1"/>
  <c r="K16" i="1" s="1"/>
  <c r="L16" i="1" s="1"/>
  <c r="H13" i="1"/>
  <c r="I13" i="1"/>
  <c r="J13" i="1" s="1"/>
  <c r="K13" i="1" s="1"/>
  <c r="L13" i="1" s="1"/>
  <c r="H8" i="1"/>
  <c r="I8" i="1"/>
  <c r="J8" i="1" s="1"/>
  <c r="K8" i="1" s="1"/>
  <c r="L8" i="1" s="1"/>
  <c r="H14" i="1"/>
  <c r="I14" i="1"/>
  <c r="J14" i="1" s="1"/>
  <c r="K14" i="1" s="1"/>
  <c r="L14" i="1" s="1"/>
  <c r="H9" i="1"/>
  <c r="I9" i="1"/>
  <c r="J9" i="1" s="1"/>
  <c r="K9" i="1" s="1"/>
  <c r="L9" i="1" s="1"/>
  <c r="H17" i="1"/>
  <c r="I17" i="1"/>
  <c r="J17" i="1" s="1"/>
  <c r="K17" i="1" s="1"/>
  <c r="L17" i="1" s="1"/>
  <c r="H18" i="1"/>
  <c r="I18" i="1"/>
  <c r="J18" i="1" s="1"/>
  <c r="K18" i="1" s="1"/>
  <c r="L18" i="1" s="1"/>
  <c r="H19" i="1"/>
  <c r="I19" i="1"/>
  <c r="J19" i="1" s="1"/>
  <c r="K19" i="1" s="1"/>
  <c r="L19" i="1" s="1"/>
  <c r="H21" i="1"/>
  <c r="I21" i="1"/>
  <c r="J21" i="1" s="1"/>
  <c r="K21" i="1" s="1"/>
  <c r="L21" i="1" s="1"/>
  <c r="H22" i="1"/>
  <c r="I22" i="1"/>
  <c r="J22" i="1" s="1"/>
  <c r="K22" i="1" s="1"/>
  <c r="L22" i="1" s="1"/>
  <c r="H28" i="1"/>
  <c r="I28" i="1"/>
  <c r="J28" i="1" s="1"/>
  <c r="K28" i="1" s="1"/>
  <c r="L28" i="1" s="1"/>
  <c r="H24" i="1"/>
  <c r="I24" i="1"/>
  <c r="J24" i="1" s="1"/>
  <c r="K24" i="1" s="1"/>
  <c r="L24" i="1" s="1"/>
  <c r="H23" i="1"/>
  <c r="I23" i="1"/>
  <c r="J23" i="1" s="1"/>
  <c r="K23" i="1" s="1"/>
  <c r="L23" i="1" s="1"/>
  <c r="H26" i="1"/>
  <c r="I26" i="1"/>
  <c r="J26" i="1" s="1"/>
  <c r="K26" i="1" s="1"/>
  <c r="L26" i="1" s="1"/>
  <c r="H25" i="1"/>
  <c r="I25" i="1"/>
  <c r="J25" i="1" s="1"/>
  <c r="K25" i="1" s="1"/>
  <c r="L25" i="1" s="1"/>
  <c r="H31" i="1"/>
  <c r="I31" i="1"/>
  <c r="J31" i="1" s="1"/>
  <c r="K31" i="1" s="1"/>
  <c r="L31" i="1" s="1"/>
  <c r="H32" i="1"/>
  <c r="I32" i="1"/>
  <c r="J32" i="1" s="1"/>
  <c r="K32" i="1" s="1"/>
  <c r="L32" i="1" s="1"/>
  <c r="H27" i="1"/>
  <c r="I27" i="1"/>
  <c r="J27" i="1" s="1"/>
  <c r="K27" i="1" s="1"/>
  <c r="L27" i="1" s="1"/>
  <c r="H29" i="1"/>
  <c r="I29" i="1"/>
  <c r="J29" i="1" s="1"/>
  <c r="K29" i="1" s="1"/>
  <c r="L29" i="1" s="1"/>
  <c r="H30" i="1"/>
  <c r="I30" i="1"/>
  <c r="J30" i="1" s="1"/>
  <c r="K30" i="1" s="1"/>
  <c r="L30" i="1" s="1"/>
  <c r="H35" i="1"/>
  <c r="I35" i="1"/>
  <c r="J35" i="1" s="1"/>
  <c r="K35" i="1" s="1"/>
  <c r="L35" i="1" s="1"/>
  <c r="H34" i="1"/>
  <c r="I34" i="1"/>
  <c r="J34" i="1" s="1"/>
  <c r="K34" i="1" s="1"/>
  <c r="L34" i="1" s="1"/>
  <c r="H38" i="1"/>
  <c r="I38" i="1"/>
  <c r="J38" i="1" s="1"/>
  <c r="K38" i="1" s="1"/>
  <c r="L38" i="1" s="1"/>
  <c r="H36" i="1"/>
  <c r="I36" i="1"/>
  <c r="J36" i="1" s="1"/>
  <c r="K36" i="1" s="1"/>
  <c r="L36" i="1" s="1"/>
  <c r="H37" i="1"/>
  <c r="I37" i="1"/>
  <c r="J37" i="1" s="1"/>
  <c r="K37" i="1" s="1"/>
  <c r="L37" i="1" s="1"/>
  <c r="H40" i="1"/>
  <c r="I40" i="1"/>
  <c r="J40" i="1" s="1"/>
  <c r="K40" i="1" s="1"/>
  <c r="L40" i="1" s="1"/>
  <c r="H39" i="1"/>
  <c r="I39" i="1"/>
  <c r="J39" i="1" s="1"/>
  <c r="K39" i="1" s="1"/>
  <c r="L39" i="1" s="1"/>
  <c r="M56" i="1" l="1"/>
  <c r="N56" i="1" s="1"/>
  <c r="O56" i="1" s="1"/>
  <c r="P56" i="1" s="1"/>
  <c r="M55" i="1"/>
  <c r="N55" i="1" s="1"/>
  <c r="O55" i="1" s="1"/>
  <c r="P55" i="1" s="1"/>
  <c r="M57" i="1"/>
  <c r="N57" i="1" s="1"/>
  <c r="O57" i="1" s="1"/>
  <c r="P57" i="1" s="1"/>
  <c r="M58" i="1"/>
  <c r="N58" i="1" s="1"/>
  <c r="O58" i="1" s="1"/>
  <c r="P58" i="1" s="1"/>
  <c r="M59" i="1"/>
  <c r="N59" i="1" s="1"/>
  <c r="O59" i="1" s="1"/>
  <c r="P59" i="1" s="1"/>
  <c r="M60" i="1"/>
  <c r="N60" i="1" s="1"/>
  <c r="O60" i="1" s="1"/>
  <c r="P60" i="1" s="1"/>
  <c r="M52" i="1"/>
  <c r="N52" i="1" s="1"/>
  <c r="O52" i="1" s="1"/>
  <c r="P52" i="1" s="1"/>
  <c r="M54" i="1"/>
  <c r="N54" i="1" s="1"/>
  <c r="O54" i="1" s="1"/>
  <c r="P54" i="1" s="1"/>
  <c r="M62" i="1"/>
  <c r="N62" i="1" s="1"/>
  <c r="O62" i="1" s="1"/>
  <c r="P62" i="1" s="1"/>
  <c r="M53" i="1"/>
  <c r="N53" i="1" s="1"/>
  <c r="O53" i="1" s="1"/>
  <c r="P53" i="1" s="1"/>
  <c r="M61" i="1"/>
  <c r="N61" i="1" s="1"/>
  <c r="O61" i="1" s="1"/>
  <c r="P61" i="1" s="1"/>
  <c r="M50" i="1"/>
  <c r="N50" i="1" s="1"/>
  <c r="O50" i="1" s="1"/>
  <c r="P50" i="1" s="1"/>
  <c r="M49" i="1"/>
  <c r="N49" i="1" s="1"/>
  <c r="O49" i="1" s="1"/>
  <c r="P49" i="1" s="1"/>
  <c r="M42" i="1"/>
  <c r="N42" i="1" s="1"/>
  <c r="O42" i="1" s="1"/>
  <c r="P42" i="1" s="1"/>
  <c r="M45" i="1"/>
  <c r="N45" i="1" s="1"/>
  <c r="O45" i="1" s="1"/>
  <c r="P45" i="1" s="1"/>
  <c r="M48" i="1"/>
  <c r="N48" i="1" s="1"/>
  <c r="O48" i="1" s="1"/>
  <c r="P48" i="1" s="1"/>
  <c r="M43" i="1"/>
  <c r="N43" i="1" s="1"/>
  <c r="O43" i="1" s="1"/>
  <c r="P43" i="1" s="1"/>
  <c r="M44" i="1"/>
  <c r="N44" i="1" s="1"/>
  <c r="O44" i="1" s="1"/>
  <c r="P44" i="1" s="1"/>
  <c r="M47" i="1"/>
  <c r="N47" i="1" s="1"/>
  <c r="O47" i="1" s="1"/>
  <c r="P47" i="1" s="1"/>
  <c r="M46" i="1"/>
  <c r="N46" i="1" s="1"/>
  <c r="O46" i="1" s="1"/>
  <c r="P46" i="1" s="1"/>
  <c r="M36" i="1"/>
  <c r="N36" i="1" s="1"/>
  <c r="O36" i="1" s="1"/>
  <c r="P36" i="1" s="1"/>
  <c r="M40" i="1"/>
  <c r="N40" i="1" s="1"/>
  <c r="O40" i="1" s="1"/>
  <c r="P40" i="1" s="1"/>
  <c r="M37" i="1"/>
  <c r="N37" i="1" s="1"/>
  <c r="O37" i="1" s="1"/>
  <c r="P37" i="1" s="1"/>
  <c r="M39" i="1"/>
  <c r="N39" i="1" s="1"/>
  <c r="O39" i="1" s="1"/>
  <c r="P39" i="1" s="1"/>
  <c r="M35" i="1"/>
  <c r="N35" i="1" s="1"/>
  <c r="O35" i="1" s="1"/>
  <c r="P35" i="1" s="1"/>
  <c r="M38" i="1"/>
  <c r="N38" i="1" s="1"/>
  <c r="O38" i="1" s="1"/>
  <c r="P38" i="1" s="1"/>
  <c r="M34" i="1"/>
  <c r="N34" i="1" s="1"/>
  <c r="O34" i="1" s="1"/>
  <c r="P34" i="1" s="1"/>
  <c r="M22" i="1"/>
  <c r="N22" i="1" s="1"/>
  <c r="O22" i="1" s="1"/>
  <c r="P22" i="1" s="1"/>
  <c r="M23" i="1"/>
  <c r="N23" i="1" s="1"/>
  <c r="O23" i="1" s="1"/>
  <c r="P23" i="1" s="1"/>
  <c r="M24" i="1"/>
  <c r="N24" i="1" s="1"/>
  <c r="O24" i="1" s="1"/>
  <c r="P24" i="1" s="1"/>
  <c r="M25" i="1"/>
  <c r="N25" i="1" s="1"/>
  <c r="O25" i="1" s="1"/>
  <c r="P25" i="1" s="1"/>
  <c r="M32" i="1"/>
  <c r="N32" i="1" s="1"/>
  <c r="O32" i="1" s="1"/>
  <c r="P32" i="1" s="1"/>
  <c r="M28" i="1"/>
  <c r="N28" i="1" s="1"/>
  <c r="O28" i="1" s="1"/>
  <c r="P28" i="1" s="1"/>
  <c r="M26" i="1"/>
  <c r="N26" i="1" s="1"/>
  <c r="O26" i="1" s="1"/>
  <c r="P26" i="1" s="1"/>
  <c r="M31" i="1"/>
  <c r="N31" i="1" s="1"/>
  <c r="O31" i="1" s="1"/>
  <c r="P31" i="1" s="1"/>
  <c r="M8" i="1"/>
  <c r="N8" i="1" s="1"/>
  <c r="O8" i="1" s="1"/>
  <c r="P8" i="1" s="1"/>
  <c r="M17" i="1"/>
  <c r="N17" i="1" s="1"/>
  <c r="O17" i="1" s="1"/>
  <c r="P17" i="1" s="1"/>
  <c r="M13" i="1"/>
  <c r="N13" i="1" s="1"/>
  <c r="O13" i="1" s="1"/>
  <c r="P13" i="1" s="1"/>
  <c r="M9" i="1"/>
  <c r="N9" i="1" s="1"/>
  <c r="O9" i="1" s="1"/>
  <c r="P9" i="1" s="1"/>
  <c r="M19" i="1"/>
  <c r="N19" i="1" s="1"/>
  <c r="O19" i="1" s="1"/>
  <c r="P19" i="1" s="1"/>
  <c r="M16" i="1"/>
  <c r="N16" i="1" s="1"/>
  <c r="O16" i="1" s="1"/>
  <c r="P16" i="1" s="1"/>
  <c r="M14" i="1"/>
  <c r="N14" i="1" s="1"/>
  <c r="O14" i="1" s="1"/>
  <c r="P14" i="1" s="1"/>
  <c r="M18" i="1"/>
  <c r="N18" i="1" s="1"/>
  <c r="O18" i="1" s="1"/>
  <c r="P18" i="1" s="1"/>
  <c r="M12" i="1"/>
  <c r="N12" i="1" s="1"/>
  <c r="O12" i="1" s="1"/>
  <c r="P12" i="1" s="1"/>
  <c r="M15" i="1"/>
  <c r="N15" i="1" s="1"/>
  <c r="O15" i="1" s="1"/>
  <c r="P15" i="1" s="1"/>
  <c r="M11" i="1"/>
  <c r="N11" i="1" s="1"/>
  <c r="O11" i="1" s="1"/>
  <c r="P11" i="1" s="1"/>
  <c r="M10" i="1"/>
  <c r="N10" i="1" s="1"/>
  <c r="O10" i="1" s="1"/>
  <c r="P10" i="1" s="1"/>
  <c r="M21" i="1"/>
  <c r="N21" i="1" s="1"/>
  <c r="O21" i="1" s="1"/>
  <c r="P21" i="1" s="1"/>
  <c r="M29" i="1"/>
  <c r="N29" i="1" s="1"/>
  <c r="O29" i="1" s="1"/>
  <c r="P29" i="1" s="1"/>
  <c r="M27" i="1"/>
  <c r="N27" i="1" s="1"/>
  <c r="O27" i="1" s="1"/>
  <c r="P27" i="1" s="1"/>
  <c r="M30" i="1"/>
  <c r="N30" i="1" s="1"/>
  <c r="O30" i="1" s="1"/>
  <c r="P30" i="1" s="1"/>
  <c r="Q54" i="1" l="1"/>
  <c r="R54" i="1" s="1"/>
  <c r="S54" i="1" s="1"/>
  <c r="Q61" i="1"/>
  <c r="R61" i="1" s="1"/>
  <c r="S61" i="1" s="1"/>
  <c r="Q52" i="1"/>
  <c r="R52" i="1" s="1"/>
  <c r="S52" i="1" s="1"/>
  <c r="Q60" i="1"/>
  <c r="R60" i="1" s="1"/>
  <c r="S60" i="1" s="1"/>
  <c r="Q56" i="1"/>
  <c r="R56" i="1" s="1"/>
  <c r="S56" i="1" s="1"/>
  <c r="Q58" i="1"/>
  <c r="R58" i="1" s="1"/>
  <c r="S58" i="1" s="1"/>
  <c r="Q57" i="1"/>
  <c r="R57" i="1" s="1"/>
  <c r="S57" i="1" s="1"/>
  <c r="Q55" i="1"/>
  <c r="R55" i="1" s="1"/>
  <c r="S55" i="1" s="1"/>
  <c r="Q59" i="1"/>
  <c r="R59" i="1" s="1"/>
  <c r="S59" i="1" s="1"/>
  <c r="Q53" i="1"/>
  <c r="R53" i="1" s="1"/>
  <c r="S53" i="1" s="1"/>
  <c r="Q62" i="1"/>
  <c r="R62" i="1" s="1"/>
  <c r="S62" i="1" s="1"/>
  <c r="Q46" i="1"/>
  <c r="R46" i="1" s="1"/>
  <c r="S46" i="1" s="1"/>
  <c r="Q49" i="1"/>
  <c r="R49" i="1" s="1"/>
  <c r="S49" i="1" s="1"/>
  <c r="Q47" i="1"/>
  <c r="R47" i="1" s="1"/>
  <c r="S47" i="1" s="1"/>
  <c r="Q43" i="1"/>
  <c r="R43" i="1" s="1"/>
  <c r="S43" i="1" s="1"/>
  <c r="Q48" i="1"/>
  <c r="R48" i="1" s="1"/>
  <c r="S48" i="1" s="1"/>
  <c r="Q50" i="1"/>
  <c r="R50" i="1" s="1"/>
  <c r="S50" i="1" s="1"/>
  <c r="Q44" i="1"/>
  <c r="R44" i="1" s="1"/>
  <c r="S44" i="1" s="1"/>
  <c r="Q45" i="1"/>
  <c r="R45" i="1" s="1"/>
  <c r="S45" i="1" s="1"/>
  <c r="Q42" i="1"/>
  <c r="R42" i="1" s="1"/>
  <c r="S42" i="1" s="1"/>
  <c r="Q37" i="1"/>
  <c r="R37" i="1" s="1"/>
  <c r="S37" i="1" s="1"/>
  <c r="Q40" i="1"/>
  <c r="R40" i="1" s="1"/>
  <c r="S40" i="1" s="1"/>
  <c r="Q39" i="1"/>
  <c r="R39" i="1" s="1"/>
  <c r="S39" i="1" s="1"/>
  <c r="Q36" i="1"/>
  <c r="R36" i="1" s="1"/>
  <c r="S36" i="1" s="1"/>
  <c r="Q38" i="1"/>
  <c r="R38" i="1" s="1"/>
  <c r="S38" i="1" s="1"/>
  <c r="Q35" i="1"/>
  <c r="R35" i="1" s="1"/>
  <c r="S35" i="1" s="1"/>
  <c r="Q34" i="1"/>
  <c r="R34" i="1" s="1"/>
  <c r="S34" i="1" s="1"/>
  <c r="Q9" i="1"/>
  <c r="R9" i="1" s="1"/>
  <c r="S9" i="1" s="1"/>
  <c r="Q11" i="1"/>
  <c r="R11" i="1" s="1"/>
  <c r="S11" i="1" s="1"/>
  <c r="Q31" i="1"/>
  <c r="R31" i="1" s="1"/>
  <c r="S31" i="1" s="1"/>
  <c r="Q30" i="1"/>
  <c r="R30" i="1" s="1"/>
  <c r="S30" i="1" s="1"/>
  <c r="Q26" i="1"/>
  <c r="R26" i="1" s="1"/>
  <c r="S26" i="1" s="1"/>
  <c r="Q10" i="1"/>
  <c r="R10" i="1" s="1"/>
  <c r="S10" i="1" s="1"/>
  <c r="Q27" i="1"/>
  <c r="R27" i="1" s="1"/>
  <c r="S27" i="1" s="1"/>
  <c r="Q12" i="1"/>
  <c r="R12" i="1" s="1"/>
  <c r="S12" i="1" s="1"/>
  <c r="Q25" i="1"/>
  <c r="R25" i="1" s="1"/>
  <c r="S25" i="1" s="1"/>
  <c r="Q14" i="1"/>
  <c r="R14" i="1" s="1"/>
  <c r="S14" i="1" s="1"/>
  <c r="Q13" i="1"/>
  <c r="R13" i="1" s="1"/>
  <c r="S13" i="1" s="1"/>
  <c r="Q32" i="1"/>
  <c r="R32" i="1" s="1"/>
  <c r="S32" i="1" s="1"/>
  <c r="Q18" i="1"/>
  <c r="R18" i="1" s="1"/>
  <c r="S18" i="1" s="1"/>
  <c r="Q24" i="1"/>
  <c r="R24" i="1" s="1"/>
  <c r="S24" i="1" s="1"/>
  <c r="Q23" i="1"/>
  <c r="R23" i="1" s="1"/>
  <c r="S23" i="1" s="1"/>
  <c r="Q16" i="1"/>
  <c r="R16" i="1" s="1"/>
  <c r="S16" i="1" s="1"/>
  <c r="Q22" i="1"/>
  <c r="R22" i="1" s="1"/>
  <c r="S22" i="1" s="1"/>
  <c r="Q28" i="1"/>
  <c r="R28" i="1" s="1"/>
  <c r="S28" i="1" s="1"/>
  <c r="Q15" i="1"/>
  <c r="R15" i="1" s="1"/>
  <c r="S15" i="1" s="1"/>
  <c r="Q8" i="1"/>
  <c r="R8" i="1" s="1"/>
  <c r="S8" i="1" s="1"/>
  <c r="Q17" i="1"/>
  <c r="R17" i="1" s="1"/>
  <c r="S17" i="1" s="1"/>
  <c r="Q21" i="1"/>
  <c r="R21" i="1" s="1"/>
  <c r="S21" i="1" s="1"/>
  <c r="Q19" i="1"/>
  <c r="R19" i="1" s="1"/>
  <c r="S19" i="1" s="1"/>
  <c r="Q29" i="1"/>
  <c r="R29" i="1" s="1"/>
  <c r="S29" i="1" s="1"/>
</calcChain>
</file>

<file path=xl/sharedStrings.xml><?xml version="1.0" encoding="utf-8"?>
<sst xmlns="http://schemas.openxmlformats.org/spreadsheetml/2006/main" count="121" uniqueCount="71">
  <si>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</si>
  <si>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</si>
  <si>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</si>
  <si>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</si>
  <si>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</si>
  <si>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</si>
  <si>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</si>
  <si>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</si>
  <si>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</si>
  <si>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</si>
  <si>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</si>
  <si>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</si>
  <si>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</si>
  <si>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</si>
  <si>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</si>
  <si>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</si>
  <si>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</si>
  <si>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</si>
  <si>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</si>
  <si>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Elegant Poetess     </t>
  </si>
  <si>
    <t>Taree</t>
  </si>
  <si>
    <t xml:space="preserve">Amber One           </t>
  </si>
  <si>
    <t xml:space="preserve">Coal Fire           </t>
  </si>
  <si>
    <t xml:space="preserve">Imtimmyzou          </t>
  </si>
  <si>
    <t xml:space="preserve">Mullamaart          </t>
  </si>
  <si>
    <t xml:space="preserve">Town Beach          </t>
  </si>
  <si>
    <t xml:space="preserve">Beach Princess      </t>
  </si>
  <si>
    <t xml:space="preserve">Croatian Madame     </t>
  </si>
  <si>
    <t xml:space="preserve">Glam Time           </t>
  </si>
  <si>
    <t xml:space="preserve">Love Loch           </t>
  </si>
  <si>
    <t xml:space="preserve">Our Domino Queen    </t>
  </si>
  <si>
    <t xml:space="preserve">Yambas Star         </t>
  </si>
  <si>
    <t xml:space="preserve">See The Dean        </t>
  </si>
  <si>
    <t xml:space="preserve">Miss Arizona        </t>
  </si>
  <si>
    <t xml:space="preserve">Paradise Island     </t>
  </si>
  <si>
    <t xml:space="preserve">Gold Card           </t>
  </si>
  <si>
    <t xml:space="preserve">Oblivion            </t>
  </si>
  <si>
    <t xml:space="preserve">Sharkim             </t>
  </si>
  <si>
    <t xml:space="preserve">Jet Pack            </t>
  </si>
  <si>
    <t xml:space="preserve">Ghost Hunter        </t>
  </si>
  <si>
    <t xml:space="preserve">Ventus              </t>
  </si>
  <si>
    <t xml:space="preserve">Dulcima             </t>
  </si>
  <si>
    <t xml:space="preserve">Testa Princess      </t>
  </si>
  <si>
    <t xml:space="preserve">Shes Spicy          </t>
  </si>
  <si>
    <t xml:space="preserve">Outreach Belle      </t>
  </si>
  <si>
    <t xml:space="preserve">Prince Akeem        </t>
  </si>
  <si>
    <t xml:space="preserve">Bear The Crown      </t>
  </si>
  <si>
    <t xml:space="preserve">Admiral Ash         </t>
  </si>
  <si>
    <t xml:space="preserve">Broad Outlook       </t>
  </si>
  <si>
    <t xml:space="preserve">Cubic Zirconia      </t>
  </si>
  <si>
    <t xml:space="preserve">Four Egos           </t>
  </si>
  <si>
    <t xml:space="preserve">Luck Aplenty        </t>
  </si>
  <si>
    <t xml:space="preserve">Doolie              </t>
  </si>
  <si>
    <t xml:space="preserve">Millennium Jewel    </t>
  </si>
  <si>
    <t xml:space="preserve">Duble Memory        </t>
  </si>
  <si>
    <t xml:space="preserve">Jubilant            </t>
  </si>
  <si>
    <t xml:space="preserve">Candy Kiss          </t>
  </si>
  <si>
    <t xml:space="preserve">Numbers Fall        </t>
  </si>
  <si>
    <t xml:space="preserve">No Respect          </t>
  </si>
  <si>
    <t xml:space="preserve">Bartender Blues     </t>
  </si>
  <si>
    <t xml:space="preserve">Kyanite             </t>
  </si>
  <si>
    <t xml:space="preserve">Adamdeeant          </t>
  </si>
  <si>
    <t xml:space="preserve">Dynastic            </t>
  </si>
  <si>
    <t xml:space="preserve">Run Rory Run        </t>
  </si>
  <si>
    <t xml:space="preserve">Wonfontein          </t>
  </si>
  <si>
    <t xml:space="preserve">Super Bound         </t>
  </si>
  <si>
    <t xml:space="preserve">Grandellie          </t>
  </si>
  <si>
    <t xml:space="preserve">Poets Performer     </t>
  </si>
  <si>
    <t xml:space="preserve">Parties Galore      </t>
  </si>
  <si>
    <t xml:space="preserve">Dragoneight         </t>
  </si>
  <si>
    <t xml:space="preserve">Budawang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</si>
</sst>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125924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4CE51-BE01-8315-2196-8BEDA0FF9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38900" cy="1040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Z13" sqref="Z1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0.77734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0.55902777777777779</v>
      </c>
      <c r="C8" s="1" t="s">
        <v>20</v>
      </c>
      <c r="D8" s="1">
        <v>1</v>
      </c>
      <c r="E8" s="1">
        <v>7</v>
      </c>
      <c r="F8" s="1" t="s">
        <v>27</v>
      </c>
      <c r="G8" s="1">
        <v>73.16</v>
      </c>
      <c r="H8" s="1">
        <f>1+COUNTIFS(A:A,A8,G:G,"&gt;"&amp;G8)</f>
        <v>1</v>
      </c>
      <c r="I8" s="2">
        <f>AVERAGEIF(A:A,A8,G:G)</f>
        <v>49.033333333333324</v>
      </c>
      <c r="J8" s="2">
        <f t="shared" ref="J8:J19" si="0">G8-I8</f>
        <v>24.126666666666672</v>
      </c>
      <c r="K8" s="2">
        <f t="shared" ref="K8:K19" si="1">90+J8</f>
        <v>114.12666666666667</v>
      </c>
      <c r="L8" s="2">
        <f t="shared" ref="L8:L19" si="2">EXP(0.06*K8)</f>
        <v>941.61830869918037</v>
      </c>
      <c r="M8" s="2">
        <f>SUMIF(A:A,A8,L:L)</f>
        <v>3546.374570729457</v>
      </c>
      <c r="N8" s="3">
        <f t="shared" ref="N8:N19" si="3">L8/M8</f>
        <v>0.26551575134532335</v>
      </c>
      <c r="O8" s="6">
        <f t="shared" ref="O8:O19" si="4">1/N8</f>
        <v>3.7662549017644693</v>
      </c>
      <c r="P8" s="3">
        <f t="shared" ref="P8:P19" si="5">IF(O8&gt;21,"",N8)</f>
        <v>0.26551575134532335</v>
      </c>
      <c r="Q8" s="3">
        <f>IF(ISNUMBER(P8),SUMIF(A:A,A8,P:P),"")</f>
        <v>0.92148132744177713</v>
      </c>
      <c r="R8" s="3">
        <f t="shared" ref="R8:R19" si="6">IFERROR(P8*(1/Q8),"")</f>
        <v>0.28814013202247951</v>
      </c>
      <c r="S8" s="7">
        <f t="shared" ref="S8:S19" si="7">IFERROR(1/R8,"")</f>
        <v>3.4705335663620231</v>
      </c>
    </row>
    <row r="9" spans="1:19" x14ac:dyDescent="0.3">
      <c r="A9" s="1">
        <v>2</v>
      </c>
      <c r="B9" s="5">
        <v>0.55902777777777779</v>
      </c>
      <c r="C9" s="1" t="s">
        <v>20</v>
      </c>
      <c r="D9" s="1">
        <v>1</v>
      </c>
      <c r="E9" s="1">
        <v>9</v>
      </c>
      <c r="F9" s="1" t="s">
        <v>29</v>
      </c>
      <c r="G9" s="1">
        <v>65.23</v>
      </c>
      <c r="H9" s="1">
        <f>1+COUNTIFS(A:A,A9,G:G,"&gt;"&amp;G9)</f>
        <v>2</v>
      </c>
      <c r="I9" s="2">
        <f>AVERAGEIF(A:A,A9,G:G)</f>
        <v>49.033333333333324</v>
      </c>
      <c r="J9" s="2">
        <f t="shared" si="0"/>
        <v>16.19666666666668</v>
      </c>
      <c r="K9" s="2">
        <f t="shared" si="1"/>
        <v>106.19666666666669</v>
      </c>
      <c r="L9" s="2">
        <f t="shared" si="2"/>
        <v>585.11007972494247</v>
      </c>
      <c r="M9" s="2">
        <f>SUMIF(A:A,A9,L:L)</f>
        <v>3546.374570729457</v>
      </c>
      <c r="N9" s="3">
        <f t="shared" si="3"/>
        <v>0.1649882346197262</v>
      </c>
      <c r="O9" s="6">
        <f t="shared" si="4"/>
        <v>6.0610382449685218</v>
      </c>
      <c r="P9" s="3">
        <f t="shared" si="5"/>
        <v>0.1649882346197262</v>
      </c>
      <c r="Q9" s="3">
        <f>IF(ISNUMBER(P9),SUMIF(A:A,A9,P:P),"")</f>
        <v>0.92148132744177713</v>
      </c>
      <c r="R9" s="3">
        <f t="shared" si="6"/>
        <v>0.17904674756434585</v>
      </c>
      <c r="S9" s="7">
        <f t="shared" si="7"/>
        <v>5.5851335676489731</v>
      </c>
    </row>
    <row r="10" spans="1:19" x14ac:dyDescent="0.3">
      <c r="A10" s="1">
        <v>2</v>
      </c>
      <c r="B10" s="5">
        <v>0.55902777777777779</v>
      </c>
      <c r="C10" s="1" t="s">
        <v>20</v>
      </c>
      <c r="D10" s="1">
        <v>1</v>
      </c>
      <c r="E10" s="1">
        <v>4</v>
      </c>
      <c r="F10" s="1" t="s">
        <v>24</v>
      </c>
      <c r="G10" s="1">
        <v>54.99</v>
      </c>
      <c r="H10" s="1">
        <f>1+COUNTIFS(A:A,A10,G:G,"&gt;"&amp;G10)</f>
        <v>3</v>
      </c>
      <c r="I10" s="2">
        <f>AVERAGEIF(A:A,A10,G:G)</f>
        <v>49.033333333333324</v>
      </c>
      <c r="J10" s="2">
        <f t="shared" si="0"/>
        <v>5.9566666666666777</v>
      </c>
      <c r="K10" s="2">
        <f t="shared" si="1"/>
        <v>95.956666666666678</v>
      </c>
      <c r="L10" s="2">
        <f t="shared" si="2"/>
        <v>316.52429497100093</v>
      </c>
      <c r="M10" s="2">
        <f>SUMIF(A:A,A10,L:L)</f>
        <v>3546.374570729457</v>
      </c>
      <c r="N10" s="3">
        <f t="shared" si="3"/>
        <v>8.9252922571541771E-2</v>
      </c>
      <c r="O10" s="6">
        <f t="shared" si="4"/>
        <v>11.204114903895027</v>
      </c>
      <c r="P10" s="3">
        <f t="shared" si="5"/>
        <v>8.9252922571541771E-2</v>
      </c>
      <c r="Q10" s="3">
        <f>IF(ISNUMBER(P10),SUMIF(A:A,A10,P:P),"")</f>
        <v>0.92148132744177713</v>
      </c>
      <c r="R10" s="3">
        <f t="shared" si="6"/>
        <v>9.6858091329236534E-2</v>
      </c>
      <c r="S10" s="7">
        <f t="shared" si="7"/>
        <v>10.324382674451389</v>
      </c>
    </row>
    <row r="11" spans="1:19" x14ac:dyDescent="0.3">
      <c r="A11" s="1">
        <v>2</v>
      </c>
      <c r="B11" s="5">
        <v>0.55902777777777779</v>
      </c>
      <c r="C11" s="1" t="s">
        <v>20</v>
      </c>
      <c r="D11" s="1">
        <v>1</v>
      </c>
      <c r="E11" s="1">
        <v>1</v>
      </c>
      <c r="F11" s="1" t="s">
        <v>21</v>
      </c>
      <c r="G11" s="1">
        <v>54.09</v>
      </c>
      <c r="H11" s="1">
        <f>1+COUNTIFS(A:A,A11,G:G,"&gt;"&amp;G11)</f>
        <v>4</v>
      </c>
      <c r="I11" s="2">
        <f>AVERAGEIF(A:A,A11,G:G)</f>
        <v>49.033333333333324</v>
      </c>
      <c r="J11" s="2">
        <f t="shared" si="0"/>
        <v>5.0566666666666791</v>
      </c>
      <c r="K11" s="2">
        <f t="shared" si="1"/>
        <v>95.056666666666672</v>
      </c>
      <c r="L11" s="2">
        <f t="shared" si="2"/>
        <v>299.88527954337189</v>
      </c>
      <c r="M11" s="2">
        <f>SUMIF(A:A,A11,L:L)</f>
        <v>3546.374570729457</v>
      </c>
      <c r="N11" s="3">
        <f t="shared" si="3"/>
        <v>8.4561084443397702E-2</v>
      </c>
      <c r="O11" s="6">
        <f t="shared" si="4"/>
        <v>11.825770761837449</v>
      </c>
      <c r="P11" s="3">
        <f t="shared" si="5"/>
        <v>8.4561084443397702E-2</v>
      </c>
      <c r="Q11" s="3">
        <f>IF(ISNUMBER(P11),SUMIF(A:A,A11,P:P),"")</f>
        <v>0.92148132744177713</v>
      </c>
      <c r="R11" s="3">
        <f t="shared" si="6"/>
        <v>9.1766465499802108E-2</v>
      </c>
      <c r="S11" s="7">
        <f t="shared" si="7"/>
        <v>10.897226939640129</v>
      </c>
    </row>
    <row r="12" spans="1:19" x14ac:dyDescent="0.3">
      <c r="A12" s="1">
        <v>2</v>
      </c>
      <c r="B12" s="5">
        <v>0.55902777777777779</v>
      </c>
      <c r="C12" s="1" t="s">
        <v>20</v>
      </c>
      <c r="D12" s="1">
        <v>1</v>
      </c>
      <c r="E12" s="1">
        <v>3</v>
      </c>
      <c r="F12" s="1" t="s">
        <v>23</v>
      </c>
      <c r="G12" s="1">
        <v>50.82</v>
      </c>
      <c r="H12" s="1">
        <f>1+COUNTIFS(A:A,A12,G:G,"&gt;"&amp;G12)</f>
        <v>5</v>
      </c>
      <c r="I12" s="2">
        <f>AVERAGEIF(A:A,A12,G:G)</f>
        <v>49.033333333333324</v>
      </c>
      <c r="J12" s="2">
        <f t="shared" si="0"/>
        <v>1.786666666666676</v>
      </c>
      <c r="K12" s="2">
        <f t="shared" si="1"/>
        <v>91.786666666666676</v>
      </c>
      <c r="L12" s="2">
        <f t="shared" si="2"/>
        <v>246.46007184064155</v>
      </c>
      <c r="M12" s="2">
        <f>SUMIF(A:A,A12,L:L)</f>
        <v>3546.374570729457</v>
      </c>
      <c r="N12" s="3">
        <f t="shared" si="3"/>
        <v>6.9496345331042389E-2</v>
      </c>
      <c r="O12" s="6">
        <f t="shared" si="4"/>
        <v>14.389245869499319</v>
      </c>
      <c r="P12" s="3">
        <f t="shared" si="5"/>
        <v>6.9496345331042389E-2</v>
      </c>
      <c r="Q12" s="3">
        <f>IF(ISNUMBER(P12),SUMIF(A:A,A12,P:P),"")</f>
        <v>0.92148132744177713</v>
      </c>
      <c r="R12" s="3">
        <f t="shared" si="6"/>
        <v>7.5418072251098811E-2</v>
      </c>
      <c r="S12" s="7">
        <f t="shared" si="7"/>
        <v>13.259421384712342</v>
      </c>
    </row>
    <row r="13" spans="1:19" x14ac:dyDescent="0.3">
      <c r="A13" s="1">
        <v>2</v>
      </c>
      <c r="B13" s="5">
        <v>0.55902777777777779</v>
      </c>
      <c r="C13" s="1" t="s">
        <v>20</v>
      </c>
      <c r="D13" s="1">
        <v>1</v>
      </c>
      <c r="E13" s="1">
        <v>6</v>
      </c>
      <c r="F13" s="1" t="s">
        <v>26</v>
      </c>
      <c r="G13" s="1">
        <v>50.72</v>
      </c>
      <c r="H13" s="1">
        <f>1+COUNTIFS(A:A,A13,G:G,"&gt;"&amp;G13)</f>
        <v>6</v>
      </c>
      <c r="I13" s="2">
        <f>AVERAGEIF(A:A,A13,G:G)</f>
        <v>49.033333333333324</v>
      </c>
      <c r="J13" s="2">
        <f t="shared" si="0"/>
        <v>1.6866666666666745</v>
      </c>
      <c r="K13" s="2">
        <f t="shared" si="1"/>
        <v>91.686666666666667</v>
      </c>
      <c r="L13" s="2">
        <f t="shared" si="2"/>
        <v>244.98573883162106</v>
      </c>
      <c r="M13" s="2">
        <f>SUMIF(A:A,A13,L:L)</f>
        <v>3546.374570729457</v>
      </c>
      <c r="N13" s="3">
        <f t="shared" si="3"/>
        <v>6.9080615695151948E-2</v>
      </c>
      <c r="O13" s="6">
        <f t="shared" si="4"/>
        <v>14.475840869932775</v>
      </c>
      <c r="P13" s="3">
        <f t="shared" si="5"/>
        <v>6.9080615695151948E-2</v>
      </c>
      <c r="Q13" s="3">
        <f>IF(ISNUMBER(P13),SUMIF(A:A,A13,P:P),"")</f>
        <v>0.92148132744177713</v>
      </c>
      <c r="R13" s="3">
        <f t="shared" si="6"/>
        <v>7.496691863190981E-2</v>
      </c>
      <c r="S13" s="7">
        <f t="shared" si="7"/>
        <v>13.339217060661582</v>
      </c>
    </row>
    <row r="14" spans="1:19" x14ac:dyDescent="0.3">
      <c r="A14" s="1">
        <v>2</v>
      </c>
      <c r="B14" s="5">
        <v>0.55902777777777779</v>
      </c>
      <c r="C14" s="1" t="s">
        <v>20</v>
      </c>
      <c r="D14" s="1">
        <v>1</v>
      </c>
      <c r="E14" s="1">
        <v>8</v>
      </c>
      <c r="F14" s="1" t="s">
        <v>28</v>
      </c>
      <c r="G14" s="1">
        <v>50.4</v>
      </c>
      <c r="H14" s="1">
        <f>1+COUNTIFS(A:A,A14,G:G,"&gt;"&amp;G14)</f>
        <v>7</v>
      </c>
      <c r="I14" s="2">
        <f>AVERAGEIF(A:A,A14,G:G)</f>
        <v>49.033333333333324</v>
      </c>
      <c r="J14" s="2">
        <f t="shared" si="0"/>
        <v>1.3666666666666742</v>
      </c>
      <c r="K14" s="2">
        <f t="shared" si="1"/>
        <v>91.366666666666674</v>
      </c>
      <c r="L14" s="2">
        <f t="shared" si="2"/>
        <v>240.32688080237415</v>
      </c>
      <c r="M14" s="2">
        <f>SUMIF(A:A,A14,L:L)</f>
        <v>3546.374570729457</v>
      </c>
      <c r="N14" s="3">
        <f t="shared" si="3"/>
        <v>6.7766919711738483E-2</v>
      </c>
      <c r="O14" s="6">
        <f t="shared" si="4"/>
        <v>14.756462360303821</v>
      </c>
      <c r="P14" s="3">
        <f t="shared" si="5"/>
        <v>6.7766919711738483E-2</v>
      </c>
      <c r="Q14" s="3">
        <f>IF(ISNUMBER(P14),SUMIF(A:A,A14,P:P),"")</f>
        <v>0.92148132744177713</v>
      </c>
      <c r="R14" s="3">
        <f t="shared" si="6"/>
        <v>7.354128368490491E-2</v>
      </c>
      <c r="S14" s="7">
        <f t="shared" si="7"/>
        <v>13.597804524117384</v>
      </c>
    </row>
    <row r="15" spans="1:19" x14ac:dyDescent="0.3">
      <c r="A15" s="1">
        <v>2</v>
      </c>
      <c r="B15" s="5">
        <v>0.55902777777777779</v>
      </c>
      <c r="C15" s="1" t="s">
        <v>20</v>
      </c>
      <c r="D15" s="1">
        <v>1</v>
      </c>
      <c r="E15" s="1">
        <v>2</v>
      </c>
      <c r="F15" s="1" t="s">
        <v>22</v>
      </c>
      <c r="G15" s="1">
        <v>48.01</v>
      </c>
      <c r="H15" s="1">
        <f>1+COUNTIFS(A:A,A15,G:G,"&gt;"&amp;G15)</f>
        <v>8</v>
      </c>
      <c r="I15" s="2">
        <f>AVERAGEIF(A:A,A15,G:G)</f>
        <v>49.033333333333324</v>
      </c>
      <c r="J15" s="2">
        <f t="shared" si="0"/>
        <v>-1.0233333333333263</v>
      </c>
      <c r="K15" s="2">
        <f t="shared" si="1"/>
        <v>88.976666666666674</v>
      </c>
      <c r="L15" s="2">
        <f t="shared" si="2"/>
        <v>208.2209967418213</v>
      </c>
      <c r="M15" s="2">
        <f>SUMIF(A:A,A15,L:L)</f>
        <v>3546.374570729457</v>
      </c>
      <c r="N15" s="3">
        <f t="shared" si="3"/>
        <v>5.8713763193658397E-2</v>
      </c>
      <c r="O15" s="6">
        <f t="shared" si="4"/>
        <v>17.031781742581419</v>
      </c>
      <c r="P15" s="3">
        <f t="shared" si="5"/>
        <v>5.8713763193658397E-2</v>
      </c>
      <c r="Q15" s="3">
        <f>IF(ISNUMBER(P15),SUMIF(A:A,A15,P:P),"")</f>
        <v>0.92148132744177713</v>
      </c>
      <c r="R15" s="3">
        <f t="shared" si="6"/>
        <v>6.3716715081639203E-2</v>
      </c>
      <c r="S15" s="7">
        <f t="shared" si="7"/>
        <v>15.694468848852551</v>
      </c>
    </row>
    <row r="16" spans="1:19" x14ac:dyDescent="0.3">
      <c r="A16" s="1">
        <v>2</v>
      </c>
      <c r="B16" s="5">
        <v>0.55902777777777779</v>
      </c>
      <c r="C16" s="1" t="s">
        <v>20</v>
      </c>
      <c r="D16" s="1">
        <v>1</v>
      </c>
      <c r="E16" s="1">
        <v>5</v>
      </c>
      <c r="F16" s="1" t="s">
        <v>25</v>
      </c>
      <c r="G16" s="1">
        <v>46.02</v>
      </c>
      <c r="H16" s="1">
        <f>1+COUNTIFS(A:A,A16,G:G,"&gt;"&amp;G16)</f>
        <v>9</v>
      </c>
      <c r="I16" s="2">
        <f>AVERAGEIF(A:A,A16,G:G)</f>
        <v>49.033333333333324</v>
      </c>
      <c r="J16" s="2">
        <f t="shared" si="0"/>
        <v>-3.0133333333333212</v>
      </c>
      <c r="K16" s="2">
        <f t="shared" si="1"/>
        <v>86.986666666666679</v>
      </c>
      <c r="L16" s="2">
        <f t="shared" si="2"/>
        <v>184.78629588658802</v>
      </c>
      <c r="M16" s="2">
        <f>SUMIF(A:A,A16,L:L)</f>
        <v>3546.374570729457</v>
      </c>
      <c r="N16" s="3">
        <f t="shared" si="3"/>
        <v>5.2105690530196633E-2</v>
      </c>
      <c r="O16" s="6">
        <f t="shared" si="4"/>
        <v>19.191761779271946</v>
      </c>
      <c r="P16" s="3">
        <f t="shared" si="5"/>
        <v>5.2105690530196633E-2</v>
      </c>
      <c r="Q16" s="3">
        <f>IF(ISNUMBER(P16),SUMIF(A:A,A16,P:P),"")</f>
        <v>0.92148132744177713</v>
      </c>
      <c r="R16" s="3">
        <f t="shared" si="6"/>
        <v>5.6545573934582927E-2</v>
      </c>
      <c r="S16" s="7">
        <f t="shared" si="7"/>
        <v>17.684850120309878</v>
      </c>
    </row>
    <row r="17" spans="1:19" x14ac:dyDescent="0.3">
      <c r="A17" s="1">
        <v>2</v>
      </c>
      <c r="B17" s="5">
        <v>0.55902777777777779</v>
      </c>
      <c r="C17" s="1" t="s">
        <v>20</v>
      </c>
      <c r="D17" s="1">
        <v>1</v>
      </c>
      <c r="E17" s="1">
        <v>10</v>
      </c>
      <c r="F17" s="1" t="s">
        <v>30</v>
      </c>
      <c r="G17" s="1">
        <v>42.77</v>
      </c>
      <c r="H17" s="1">
        <f>1+COUNTIFS(A:A,A17,G:G,"&gt;"&amp;G17)</f>
        <v>10</v>
      </c>
      <c r="I17" s="2">
        <f>AVERAGEIF(A:A,A17,G:G)</f>
        <v>49.033333333333324</v>
      </c>
      <c r="J17" s="2">
        <f t="shared" si="0"/>
        <v>-6.2633333333333212</v>
      </c>
      <c r="K17" s="2">
        <f t="shared" si="1"/>
        <v>83.736666666666679</v>
      </c>
      <c r="L17" s="2">
        <f t="shared" si="2"/>
        <v>152.04856858927886</v>
      </c>
      <c r="M17" s="2">
        <f>SUMIF(A:A,A17,L:L)</f>
        <v>3546.374570729457</v>
      </c>
      <c r="N17" s="3">
        <f t="shared" si="3"/>
        <v>4.2874368050187052E-2</v>
      </c>
      <c r="O17" s="6">
        <f t="shared" si="4"/>
        <v>23.323958940442907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0.55902777777777779</v>
      </c>
      <c r="C18" s="1" t="s">
        <v>20</v>
      </c>
      <c r="D18" s="1">
        <v>1</v>
      </c>
      <c r="E18" s="1">
        <v>11</v>
      </c>
      <c r="F18" s="1" t="s">
        <v>31</v>
      </c>
      <c r="G18" s="1">
        <v>34.520000000000003</v>
      </c>
      <c r="H18" s="1">
        <f>1+COUNTIFS(A:A,A18,G:G,"&gt;"&amp;G18)</f>
        <v>11</v>
      </c>
      <c r="I18" s="2">
        <f>AVERAGEIF(A:A,A18,G:G)</f>
        <v>49.033333333333324</v>
      </c>
      <c r="J18" s="2">
        <f t="shared" si="0"/>
        <v>-14.513333333333321</v>
      </c>
      <c r="K18" s="2">
        <f t="shared" si="1"/>
        <v>75.486666666666679</v>
      </c>
      <c r="L18" s="2">
        <f t="shared" si="2"/>
        <v>92.684383908071808</v>
      </c>
      <c r="M18" s="2">
        <f>SUMIF(A:A,A18,L:L)</f>
        <v>3546.374570729457</v>
      </c>
      <c r="N18" s="3">
        <f t="shared" si="3"/>
        <v>2.6134967432108414E-2</v>
      </c>
      <c r="O18" s="6">
        <f t="shared" si="4"/>
        <v>38.262913569635387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2</v>
      </c>
      <c r="B19" s="5">
        <v>0.55902777777777779</v>
      </c>
      <c r="C19" s="1" t="s">
        <v>20</v>
      </c>
      <c r="D19" s="1">
        <v>1</v>
      </c>
      <c r="E19" s="1">
        <v>12</v>
      </c>
      <c r="F19" s="1" t="s">
        <v>32</v>
      </c>
      <c r="G19" s="1">
        <v>17.670000000000002</v>
      </c>
      <c r="H19" s="1">
        <f>1+COUNTIFS(A:A,A19,G:G,"&gt;"&amp;G19)</f>
        <v>12</v>
      </c>
      <c r="I19" s="2">
        <f>AVERAGEIF(A:A,A19,G:G)</f>
        <v>49.033333333333324</v>
      </c>
      <c r="J19" s="2">
        <f t="shared" si="0"/>
        <v>-31.363333333333323</v>
      </c>
      <c r="K19" s="2">
        <f t="shared" si="1"/>
        <v>58.636666666666677</v>
      </c>
      <c r="L19" s="2">
        <f t="shared" si="2"/>
        <v>33.723671190565064</v>
      </c>
      <c r="M19" s="2">
        <f>SUMIF(A:A,A19,L:L)</f>
        <v>3546.374570729457</v>
      </c>
      <c r="N19" s="3">
        <f t="shared" si="3"/>
        <v>9.5093370759277724E-3</v>
      </c>
      <c r="O19" s="6">
        <f t="shared" si="4"/>
        <v>105.1598015734904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9</v>
      </c>
      <c r="B21" s="5">
        <v>0.63888888888888895</v>
      </c>
      <c r="C21" s="1" t="s">
        <v>20</v>
      </c>
      <c r="D21" s="1">
        <v>4</v>
      </c>
      <c r="E21" s="1">
        <v>1</v>
      </c>
      <c r="F21" s="1" t="s">
        <v>33</v>
      </c>
      <c r="G21" s="1">
        <v>71.040000000000006</v>
      </c>
      <c r="H21" s="1">
        <f>1+COUNTIFS(A:A,A21,G:G,"&gt;"&amp;G21)</f>
        <v>1</v>
      </c>
      <c r="I21" s="2">
        <f>AVERAGEIF(A:A,A21,G:G)</f>
        <v>51.072500000000012</v>
      </c>
      <c r="J21" s="2">
        <f t="shared" ref="J21:J40" si="8">G21-I21</f>
        <v>19.967499999999994</v>
      </c>
      <c r="K21" s="2">
        <f t="shared" ref="K21:K40" si="9">90+J21</f>
        <v>109.9675</v>
      </c>
      <c r="L21" s="2">
        <f t="shared" ref="L21:L40" si="10">EXP(0.06*K21)</f>
        <v>733.6631503146823</v>
      </c>
      <c r="M21" s="2">
        <f>SUMIF(A:A,A21,L:L)</f>
        <v>3428.7724243223633</v>
      </c>
      <c r="N21" s="3">
        <f t="shared" ref="N21:N40" si="11">L21/M21</f>
        <v>0.2139725416333742</v>
      </c>
      <c r="O21" s="6">
        <f t="shared" ref="O21:O40" si="12">1/N21</f>
        <v>4.6734968532243943</v>
      </c>
      <c r="P21" s="3">
        <f t="shared" ref="P21:P40" si="13">IF(O21&gt;21,"",N21)</f>
        <v>0.2139725416333742</v>
      </c>
      <c r="Q21" s="3">
        <f>IF(ISNUMBER(P21),SUMIF(A:A,A21,P:P),"")</f>
        <v>0.88588088684782995</v>
      </c>
      <c r="R21" s="3">
        <f t="shared" ref="R21:R40" si="14">IFERROR(P21*(1/Q21),"")</f>
        <v>0.24153646930428563</v>
      </c>
      <c r="S21" s="7">
        <f t="shared" ref="S21:S40" si="15">IFERROR(1/R21,"")</f>
        <v>4.1401615370149685</v>
      </c>
    </row>
    <row r="22" spans="1:19" x14ac:dyDescent="0.3">
      <c r="A22" s="1">
        <v>9</v>
      </c>
      <c r="B22" s="5">
        <v>0.63888888888888895</v>
      </c>
      <c r="C22" s="1" t="s">
        <v>20</v>
      </c>
      <c r="D22" s="1">
        <v>4</v>
      </c>
      <c r="E22" s="1">
        <v>2</v>
      </c>
      <c r="F22" s="1" t="s">
        <v>34</v>
      </c>
      <c r="G22" s="1">
        <v>68.180000000000007</v>
      </c>
      <c r="H22" s="1">
        <f>1+COUNTIFS(A:A,A22,G:G,"&gt;"&amp;G22)</f>
        <v>2</v>
      </c>
      <c r="I22" s="2">
        <f>AVERAGEIF(A:A,A22,G:G)</f>
        <v>51.072500000000012</v>
      </c>
      <c r="J22" s="2">
        <f t="shared" si="8"/>
        <v>17.107499999999995</v>
      </c>
      <c r="K22" s="2">
        <f t="shared" si="9"/>
        <v>107.10749999999999</v>
      </c>
      <c r="L22" s="2">
        <f t="shared" si="10"/>
        <v>617.9762337481443</v>
      </c>
      <c r="M22" s="2">
        <f>SUMIF(A:A,A22,L:L)</f>
        <v>3428.7724243223633</v>
      </c>
      <c r="N22" s="3">
        <f t="shared" si="11"/>
        <v>0.18023250226946061</v>
      </c>
      <c r="O22" s="6">
        <f t="shared" si="12"/>
        <v>5.5483888167125803</v>
      </c>
      <c r="P22" s="3">
        <f t="shared" si="13"/>
        <v>0.18023250226946061</v>
      </c>
      <c r="Q22" s="3">
        <f>IF(ISNUMBER(P22),SUMIF(A:A,A22,P:P),"")</f>
        <v>0.88588088684782995</v>
      </c>
      <c r="R22" s="3">
        <f t="shared" si="14"/>
        <v>0.2034500404572106</v>
      </c>
      <c r="S22" s="7">
        <f t="shared" si="15"/>
        <v>4.9152116055259221</v>
      </c>
    </row>
    <row r="23" spans="1:19" x14ac:dyDescent="0.3">
      <c r="A23" s="1">
        <v>9</v>
      </c>
      <c r="B23" s="5">
        <v>0.63888888888888895</v>
      </c>
      <c r="C23" s="1" t="s">
        <v>20</v>
      </c>
      <c r="D23" s="1">
        <v>4</v>
      </c>
      <c r="E23" s="1">
        <v>5</v>
      </c>
      <c r="F23" s="1" t="s">
        <v>37</v>
      </c>
      <c r="G23" s="1">
        <v>57.49</v>
      </c>
      <c r="H23" s="1">
        <f>1+COUNTIFS(A:A,A23,G:G,"&gt;"&amp;G23)</f>
        <v>3</v>
      </c>
      <c r="I23" s="2">
        <f>AVERAGEIF(A:A,A23,G:G)</f>
        <v>51.072500000000012</v>
      </c>
      <c r="J23" s="2">
        <f t="shared" si="8"/>
        <v>6.4174999999999898</v>
      </c>
      <c r="K23" s="2">
        <f t="shared" si="9"/>
        <v>96.41749999999999</v>
      </c>
      <c r="L23" s="2">
        <f t="shared" si="10"/>
        <v>325.39830962137165</v>
      </c>
      <c r="M23" s="2">
        <f>SUMIF(A:A,A23,L:L)</f>
        <v>3428.7724243223633</v>
      </c>
      <c r="N23" s="3">
        <f t="shared" si="11"/>
        <v>9.4902276777870706E-2</v>
      </c>
      <c r="O23" s="6">
        <f t="shared" si="12"/>
        <v>10.537154997246386</v>
      </c>
      <c r="P23" s="3">
        <f t="shared" si="13"/>
        <v>9.4902276777870706E-2</v>
      </c>
      <c r="Q23" s="3">
        <f>IF(ISNUMBER(P23),SUMIF(A:A,A23,P:P),"")</f>
        <v>0.88588088684782995</v>
      </c>
      <c r="R23" s="3">
        <f t="shared" si="14"/>
        <v>0.10712758135640003</v>
      </c>
      <c r="S23" s="7">
        <f t="shared" si="15"/>
        <v>9.3346642138136708</v>
      </c>
    </row>
    <row r="24" spans="1:19" x14ac:dyDescent="0.3">
      <c r="A24" s="1">
        <v>9</v>
      </c>
      <c r="B24" s="5">
        <v>0.63888888888888895</v>
      </c>
      <c r="C24" s="1" t="s">
        <v>20</v>
      </c>
      <c r="D24" s="1">
        <v>4</v>
      </c>
      <c r="E24" s="1">
        <v>4</v>
      </c>
      <c r="F24" s="1" t="s">
        <v>36</v>
      </c>
      <c r="G24" s="1">
        <v>56.89</v>
      </c>
      <c r="H24" s="1">
        <f>1+COUNTIFS(A:A,A24,G:G,"&gt;"&amp;G24)</f>
        <v>4</v>
      </c>
      <c r="I24" s="2">
        <f>AVERAGEIF(A:A,A24,G:G)</f>
        <v>51.072500000000012</v>
      </c>
      <c r="J24" s="2">
        <f t="shared" si="8"/>
        <v>5.8174999999999883</v>
      </c>
      <c r="K24" s="2">
        <f t="shared" si="9"/>
        <v>95.817499999999995</v>
      </c>
      <c r="L24" s="2">
        <f t="shared" si="10"/>
        <v>313.89232089207223</v>
      </c>
      <c r="M24" s="2">
        <f>SUMIF(A:A,A24,L:L)</f>
        <v>3428.7724243223633</v>
      </c>
      <c r="N24" s="3">
        <f t="shared" si="11"/>
        <v>9.1546560123221807E-2</v>
      </c>
      <c r="O24" s="6">
        <f t="shared" si="12"/>
        <v>10.923403333276516</v>
      </c>
      <c r="P24" s="3">
        <f t="shared" si="13"/>
        <v>9.1546560123221807E-2</v>
      </c>
      <c r="Q24" s="3">
        <f>IF(ISNUMBER(P24),SUMIF(A:A,A24,P:P),"")</f>
        <v>0.88588088684782995</v>
      </c>
      <c r="R24" s="3">
        <f t="shared" si="14"/>
        <v>0.1033395815197749</v>
      </c>
      <c r="S24" s="7">
        <f t="shared" si="15"/>
        <v>9.6768342322795409</v>
      </c>
    </row>
    <row r="25" spans="1:19" x14ac:dyDescent="0.3">
      <c r="A25" s="1">
        <v>9</v>
      </c>
      <c r="B25" s="5">
        <v>0.63888888888888895</v>
      </c>
      <c r="C25" s="1" t="s">
        <v>20</v>
      </c>
      <c r="D25" s="1">
        <v>4</v>
      </c>
      <c r="E25" s="1">
        <v>7</v>
      </c>
      <c r="F25" s="1" t="s">
        <v>39</v>
      </c>
      <c r="G25" s="1">
        <v>55.33</v>
      </c>
      <c r="H25" s="1">
        <f>1+COUNTIFS(A:A,A25,G:G,"&gt;"&amp;G25)</f>
        <v>5</v>
      </c>
      <c r="I25" s="2">
        <f>AVERAGEIF(A:A,A25,G:G)</f>
        <v>51.072500000000012</v>
      </c>
      <c r="J25" s="2">
        <f t="shared" si="8"/>
        <v>4.2574999999999861</v>
      </c>
      <c r="K25" s="2">
        <f t="shared" si="9"/>
        <v>94.257499999999993</v>
      </c>
      <c r="L25" s="2">
        <f t="shared" si="10"/>
        <v>285.84508407687332</v>
      </c>
      <c r="M25" s="2">
        <f>SUMIF(A:A,A25,L:L)</f>
        <v>3428.7724243223633</v>
      </c>
      <c r="N25" s="3">
        <f t="shared" si="11"/>
        <v>8.3366595592405224E-2</v>
      </c>
      <c r="O25" s="6">
        <f t="shared" si="12"/>
        <v>11.995212145751829</v>
      </c>
      <c r="P25" s="3">
        <f t="shared" si="13"/>
        <v>8.3366595592405224E-2</v>
      </c>
      <c r="Q25" s="3">
        <f>IF(ISNUMBER(P25),SUMIF(A:A,A25,P:P),"")</f>
        <v>0.88588088684782995</v>
      </c>
      <c r="R25" s="3">
        <f t="shared" si="14"/>
        <v>9.4105874536974096E-2</v>
      </c>
      <c r="S25" s="7">
        <f t="shared" si="15"/>
        <v>10.626329173606491</v>
      </c>
    </row>
    <row r="26" spans="1:19" x14ac:dyDescent="0.3">
      <c r="A26" s="1">
        <v>9</v>
      </c>
      <c r="B26" s="5">
        <v>0.63888888888888895</v>
      </c>
      <c r="C26" s="1" t="s">
        <v>20</v>
      </c>
      <c r="D26" s="1">
        <v>4</v>
      </c>
      <c r="E26" s="1">
        <v>6</v>
      </c>
      <c r="F26" s="1" t="s">
        <v>38</v>
      </c>
      <c r="G26" s="1">
        <v>55.26</v>
      </c>
      <c r="H26" s="1">
        <f>1+COUNTIFS(A:A,A26,G:G,"&gt;"&amp;G26)</f>
        <v>6</v>
      </c>
      <c r="I26" s="2">
        <f>AVERAGEIF(A:A,A26,G:G)</f>
        <v>51.072500000000012</v>
      </c>
      <c r="J26" s="2">
        <f t="shared" si="8"/>
        <v>4.1874999999999858</v>
      </c>
      <c r="K26" s="2">
        <f t="shared" si="9"/>
        <v>94.187499999999986</v>
      </c>
      <c r="L26" s="2">
        <f t="shared" si="10"/>
        <v>284.64705235147994</v>
      </c>
      <c r="M26" s="2">
        <f>SUMIF(A:A,A26,L:L)</f>
        <v>3428.7724243223633</v>
      </c>
      <c r="N26" s="3">
        <f t="shared" si="11"/>
        <v>8.3017190155959514E-2</v>
      </c>
      <c r="O26" s="6">
        <f t="shared" si="12"/>
        <v>12.045697982807642</v>
      </c>
      <c r="P26" s="3">
        <f t="shared" si="13"/>
        <v>8.3017190155959514E-2</v>
      </c>
      <c r="Q26" s="3">
        <f>IF(ISNUMBER(P26),SUMIF(A:A,A26,P:P),"")</f>
        <v>0.88588088684782995</v>
      </c>
      <c r="R26" s="3">
        <f t="shared" si="14"/>
        <v>9.3711458716931997E-2</v>
      </c>
      <c r="S26" s="7">
        <f t="shared" si="15"/>
        <v>10.67105361171075</v>
      </c>
    </row>
    <row r="27" spans="1:19" x14ac:dyDescent="0.3">
      <c r="A27" s="1">
        <v>9</v>
      </c>
      <c r="B27" s="5">
        <v>0.63888888888888895</v>
      </c>
      <c r="C27" s="1" t="s">
        <v>20</v>
      </c>
      <c r="D27" s="1">
        <v>4</v>
      </c>
      <c r="E27" s="1">
        <v>11</v>
      </c>
      <c r="F27" s="1" t="s">
        <v>42</v>
      </c>
      <c r="G27" s="1">
        <v>54</v>
      </c>
      <c r="H27" s="1">
        <f>1+COUNTIFS(A:A,A27,G:G,"&gt;"&amp;G27)</f>
        <v>7</v>
      </c>
      <c r="I27" s="2">
        <f>AVERAGEIF(A:A,A27,G:G)</f>
        <v>51.072500000000012</v>
      </c>
      <c r="J27" s="2">
        <f t="shared" si="8"/>
        <v>2.9274999999999878</v>
      </c>
      <c r="K27" s="2">
        <f t="shared" si="9"/>
        <v>92.927499999999981</v>
      </c>
      <c r="L27" s="2">
        <f t="shared" si="10"/>
        <v>263.92104857727026</v>
      </c>
      <c r="M27" s="2">
        <f>SUMIF(A:A,A27,L:L)</f>
        <v>3428.7724243223633</v>
      </c>
      <c r="N27" s="3">
        <f t="shared" si="11"/>
        <v>7.6972460086624034E-2</v>
      </c>
      <c r="O27" s="6">
        <f t="shared" si="12"/>
        <v>12.991659599740089</v>
      </c>
      <c r="P27" s="3">
        <f t="shared" si="13"/>
        <v>7.6972460086624034E-2</v>
      </c>
      <c r="Q27" s="3">
        <f>IF(ISNUMBER(P27),SUMIF(A:A,A27,P:P),"")</f>
        <v>0.88588088684782995</v>
      </c>
      <c r="R27" s="3">
        <f t="shared" si="14"/>
        <v>8.6888046947835099E-2</v>
      </c>
      <c r="S27" s="7">
        <f t="shared" si="15"/>
        <v>11.509062927842873</v>
      </c>
    </row>
    <row r="28" spans="1:19" x14ac:dyDescent="0.3">
      <c r="A28" s="1">
        <v>9</v>
      </c>
      <c r="B28" s="5">
        <v>0.63888888888888895</v>
      </c>
      <c r="C28" s="1" t="s">
        <v>20</v>
      </c>
      <c r="D28" s="1">
        <v>4</v>
      </c>
      <c r="E28" s="1">
        <v>3</v>
      </c>
      <c r="F28" s="1" t="s">
        <v>35</v>
      </c>
      <c r="G28" s="1">
        <v>50.36</v>
      </c>
      <c r="H28" s="1">
        <f>1+COUNTIFS(A:A,A28,G:G,"&gt;"&amp;G28)</f>
        <v>8</v>
      </c>
      <c r="I28" s="2">
        <f>AVERAGEIF(A:A,A28,G:G)</f>
        <v>51.072500000000012</v>
      </c>
      <c r="J28" s="2">
        <f t="shared" si="8"/>
        <v>-0.71250000000001279</v>
      </c>
      <c r="K28" s="2">
        <f t="shared" si="9"/>
        <v>89.287499999999994</v>
      </c>
      <c r="L28" s="2">
        <f t="shared" si="10"/>
        <v>212.14075647618515</v>
      </c>
      <c r="M28" s="2">
        <f>SUMIF(A:A,A28,L:L)</f>
        <v>3428.7724243223633</v>
      </c>
      <c r="N28" s="3">
        <f t="shared" si="11"/>
        <v>6.1870760208913848E-2</v>
      </c>
      <c r="O28" s="6">
        <f t="shared" si="12"/>
        <v>16.162723661764996</v>
      </c>
      <c r="P28" s="3">
        <f t="shared" si="13"/>
        <v>6.1870760208913848E-2</v>
      </c>
      <c r="Q28" s="3">
        <f>IF(ISNUMBER(P28),SUMIF(A:A,A28,P:P),"")</f>
        <v>0.88588088684782995</v>
      </c>
      <c r="R28" s="3">
        <f t="shared" si="14"/>
        <v>6.9840947160587682E-2</v>
      </c>
      <c r="S28" s="7">
        <f t="shared" si="15"/>
        <v>14.31824797136078</v>
      </c>
    </row>
    <row r="29" spans="1:19" x14ac:dyDescent="0.3">
      <c r="A29" s="1">
        <v>9</v>
      </c>
      <c r="B29" s="5">
        <v>0.63888888888888895</v>
      </c>
      <c r="C29" s="1" t="s">
        <v>20</v>
      </c>
      <c r="D29" s="1">
        <v>4</v>
      </c>
      <c r="E29" s="1">
        <v>12</v>
      </c>
      <c r="F29" s="1" t="s">
        <v>43</v>
      </c>
      <c r="G29" s="1">
        <v>44.45</v>
      </c>
      <c r="H29" s="1">
        <f>1+COUNTIFS(A:A,A29,G:G,"&gt;"&amp;G29)</f>
        <v>9</v>
      </c>
      <c r="I29" s="2">
        <f>AVERAGEIF(A:A,A29,G:G)</f>
        <v>51.072500000000012</v>
      </c>
      <c r="J29" s="2">
        <f t="shared" si="8"/>
        <v>-6.6225000000000094</v>
      </c>
      <c r="K29" s="2">
        <f t="shared" si="9"/>
        <v>83.377499999999998</v>
      </c>
      <c r="L29" s="2">
        <f t="shared" si="10"/>
        <v>148.80697555052734</v>
      </c>
      <c r="M29" s="2">
        <f>SUMIF(A:A,A29,L:L)</f>
        <v>3428.7724243223633</v>
      </c>
      <c r="N29" s="3">
        <f t="shared" si="11"/>
        <v>4.3399490294237425E-2</v>
      </c>
      <c r="O29" s="6">
        <f t="shared" si="12"/>
        <v>23.041745265215241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9</v>
      </c>
      <c r="B30" s="5">
        <v>0.63888888888888895</v>
      </c>
      <c r="C30" s="1" t="s">
        <v>20</v>
      </c>
      <c r="D30" s="1">
        <v>4</v>
      </c>
      <c r="E30" s="1">
        <v>14</v>
      </c>
      <c r="F30" s="1" t="s">
        <v>44</v>
      </c>
      <c r="G30" s="1">
        <v>39.83</v>
      </c>
      <c r="H30" s="1">
        <f>1+COUNTIFS(A:A,A30,G:G,"&gt;"&amp;G30)</f>
        <v>10</v>
      </c>
      <c r="I30" s="2">
        <f>AVERAGEIF(A:A,A30,G:G)</f>
        <v>51.072500000000012</v>
      </c>
      <c r="J30" s="2">
        <f t="shared" si="8"/>
        <v>-11.242500000000014</v>
      </c>
      <c r="K30" s="2">
        <f t="shared" si="9"/>
        <v>78.757499999999993</v>
      </c>
      <c r="L30" s="2">
        <f t="shared" si="10"/>
        <v>112.78123851401268</v>
      </c>
      <c r="M30" s="2">
        <f>SUMIF(A:A,A30,L:L)</f>
        <v>3428.7724243223633</v>
      </c>
      <c r="N30" s="3">
        <f t="shared" si="11"/>
        <v>3.289259961203226E-2</v>
      </c>
      <c r="O30" s="6">
        <f t="shared" si="12"/>
        <v>30.401975270881159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9</v>
      </c>
      <c r="B31" s="5">
        <v>0.63888888888888895</v>
      </c>
      <c r="C31" s="1" t="s">
        <v>20</v>
      </c>
      <c r="D31" s="1">
        <v>4</v>
      </c>
      <c r="E31" s="1">
        <v>9</v>
      </c>
      <c r="F31" s="1" t="s">
        <v>40</v>
      </c>
      <c r="G31" s="1">
        <v>34.47</v>
      </c>
      <c r="H31" s="1">
        <f>1+COUNTIFS(A:A,A31,G:G,"&gt;"&amp;G31)</f>
        <v>11</v>
      </c>
      <c r="I31" s="2">
        <f>AVERAGEIF(A:A,A31,G:G)</f>
        <v>51.072500000000012</v>
      </c>
      <c r="J31" s="2">
        <f t="shared" si="8"/>
        <v>-16.602500000000013</v>
      </c>
      <c r="K31" s="2">
        <f t="shared" si="9"/>
        <v>73.39749999999998</v>
      </c>
      <c r="L31" s="2">
        <f t="shared" si="10"/>
        <v>81.765058937512421</v>
      </c>
      <c r="M31" s="2">
        <f>SUMIF(A:A,A31,L:L)</f>
        <v>3428.7724243223633</v>
      </c>
      <c r="N31" s="3">
        <f t="shared" si="11"/>
        <v>2.3846744204282337E-2</v>
      </c>
      <c r="O31" s="6">
        <f t="shared" si="12"/>
        <v>41.934445701833901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9</v>
      </c>
      <c r="B32" s="5">
        <v>0.63888888888888895</v>
      </c>
      <c r="C32" s="1" t="s">
        <v>20</v>
      </c>
      <c r="D32" s="1">
        <v>4</v>
      </c>
      <c r="E32" s="1">
        <v>10</v>
      </c>
      <c r="F32" s="1" t="s">
        <v>41</v>
      </c>
      <c r="G32" s="1">
        <v>25.57</v>
      </c>
      <c r="H32" s="1">
        <f>1+COUNTIFS(A:A,A32,G:G,"&gt;"&amp;G32)</f>
        <v>12</v>
      </c>
      <c r="I32" s="2">
        <f>AVERAGEIF(A:A,A32,G:G)</f>
        <v>51.072500000000012</v>
      </c>
      <c r="J32" s="2">
        <f t="shared" si="8"/>
        <v>-25.502500000000012</v>
      </c>
      <c r="K32" s="2">
        <f t="shared" si="9"/>
        <v>64.497499999999988</v>
      </c>
      <c r="L32" s="2">
        <f t="shared" si="10"/>
        <v>47.935195262231964</v>
      </c>
      <c r="M32" s="2">
        <f>SUMIF(A:A,A32,L:L)</f>
        <v>3428.7724243223633</v>
      </c>
      <c r="N32" s="3">
        <f t="shared" si="11"/>
        <v>1.3980279041618084E-2</v>
      </c>
      <c r="O32" s="6">
        <f t="shared" si="12"/>
        <v>71.529330496414715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/>
      <c r="B33" s="5"/>
      <c r="C33" s="1"/>
      <c r="D33" s="1"/>
      <c r="E33" s="1"/>
      <c r="F33" s="1"/>
      <c r="G33" s="1"/>
      <c r="H33" s="1"/>
      <c r="I33" s="2"/>
      <c r="J33" s="2"/>
      <c r="K33" s="2"/>
      <c r="L33" s="2"/>
      <c r="M33" s="2"/>
      <c r="N33" s="3"/>
      <c r="O33" s="6"/>
      <c r="P33" s="3"/>
      <c r="Q33" s="3"/>
      <c r="R33" s="3"/>
      <c r="S33" s="7"/>
    </row>
    <row r="34" spans="1:19" x14ac:dyDescent="0.3">
      <c r="A34" s="1">
        <v>13</v>
      </c>
      <c r="B34" s="5">
        <v>0.66319444444444442</v>
      </c>
      <c r="C34" s="1" t="s">
        <v>20</v>
      </c>
      <c r="D34" s="1">
        <v>5</v>
      </c>
      <c r="E34" s="1">
        <v>4</v>
      </c>
      <c r="F34" s="1" t="s">
        <v>46</v>
      </c>
      <c r="G34" s="1">
        <v>69.38</v>
      </c>
      <c r="H34" s="1">
        <f>1+COUNTIFS(A:A,A34,G:G,"&gt;"&amp;G34)</f>
        <v>1</v>
      </c>
      <c r="I34" s="2">
        <f>AVERAGEIF(A:A,A34,G:G)</f>
        <v>49.068571428571431</v>
      </c>
      <c r="J34" s="2">
        <f t="shared" si="8"/>
        <v>20.311428571428564</v>
      </c>
      <c r="K34" s="2">
        <f t="shared" si="9"/>
        <v>110.31142857142856</v>
      </c>
      <c r="L34" s="2">
        <f t="shared" si="10"/>
        <v>748.96010240826843</v>
      </c>
      <c r="M34" s="2">
        <f>SUMIF(A:A,A34,L:L)</f>
        <v>2087.0347789668344</v>
      </c>
      <c r="N34" s="3">
        <f t="shared" si="11"/>
        <v>0.35886325899132049</v>
      </c>
      <c r="O34" s="6">
        <f t="shared" si="12"/>
        <v>2.7865767111706079</v>
      </c>
      <c r="P34" s="3">
        <f t="shared" si="13"/>
        <v>0.35886325899132049</v>
      </c>
      <c r="Q34" s="3">
        <f>IF(ISNUMBER(P34),SUMIF(A:A,A34,P:P),"")</f>
        <v>0.96536927056882793</v>
      </c>
      <c r="R34" s="3">
        <f t="shared" si="14"/>
        <v>0.37173677465397903</v>
      </c>
      <c r="S34" s="7">
        <f t="shared" si="15"/>
        <v>2.6900755270468535</v>
      </c>
    </row>
    <row r="35" spans="1:19" x14ac:dyDescent="0.3">
      <c r="A35" s="1">
        <v>13</v>
      </c>
      <c r="B35" s="5">
        <v>0.66319444444444442</v>
      </c>
      <c r="C35" s="1" t="s">
        <v>20</v>
      </c>
      <c r="D35" s="1">
        <v>5</v>
      </c>
      <c r="E35" s="1">
        <v>3</v>
      </c>
      <c r="F35" s="1" t="s">
        <v>45</v>
      </c>
      <c r="G35" s="1">
        <v>64.760000000000005</v>
      </c>
      <c r="H35" s="1">
        <f>1+COUNTIFS(A:A,A35,G:G,"&gt;"&amp;G35)</f>
        <v>2</v>
      </c>
      <c r="I35" s="2">
        <f>AVERAGEIF(A:A,A35,G:G)</f>
        <v>49.068571428571431</v>
      </c>
      <c r="J35" s="2">
        <f t="shared" si="8"/>
        <v>15.691428571428574</v>
      </c>
      <c r="K35" s="2">
        <f t="shared" si="9"/>
        <v>105.69142857142857</v>
      </c>
      <c r="L35" s="2">
        <f t="shared" si="10"/>
        <v>567.63903462647249</v>
      </c>
      <c r="M35" s="2">
        <f>SUMIF(A:A,A35,L:L)</f>
        <v>2087.0347789668344</v>
      </c>
      <c r="N35" s="3">
        <f t="shared" si="11"/>
        <v>0.27198350518503411</v>
      </c>
      <c r="O35" s="6">
        <f t="shared" si="12"/>
        <v>3.6766935528670617</v>
      </c>
      <c r="P35" s="3">
        <f t="shared" si="13"/>
        <v>0.27198350518503411</v>
      </c>
      <c r="Q35" s="3">
        <f>IF(ISNUMBER(P35),SUMIF(A:A,A35,P:P),"")</f>
        <v>0.96536927056882793</v>
      </c>
      <c r="R35" s="3">
        <f t="shared" si="14"/>
        <v>0.28174038005661017</v>
      </c>
      <c r="S35" s="7">
        <f t="shared" si="15"/>
        <v>3.5493669732363879</v>
      </c>
    </row>
    <row r="36" spans="1:19" x14ac:dyDescent="0.3">
      <c r="A36" s="1">
        <v>13</v>
      </c>
      <c r="B36" s="5">
        <v>0.66319444444444442</v>
      </c>
      <c r="C36" s="1" t="s">
        <v>20</v>
      </c>
      <c r="D36" s="1">
        <v>5</v>
      </c>
      <c r="E36" s="1">
        <v>7</v>
      </c>
      <c r="F36" s="1" t="s">
        <v>49</v>
      </c>
      <c r="G36" s="1">
        <v>48.31</v>
      </c>
      <c r="H36" s="1">
        <f>1+COUNTIFS(A:A,A36,G:G,"&gt;"&amp;G36)</f>
        <v>3</v>
      </c>
      <c r="I36" s="2">
        <f>AVERAGEIF(A:A,A36,G:G)</f>
        <v>49.068571428571431</v>
      </c>
      <c r="J36" s="2">
        <f t="shared" si="8"/>
        <v>-0.7585714285714289</v>
      </c>
      <c r="K36" s="2">
        <f t="shared" si="9"/>
        <v>89.241428571428571</v>
      </c>
      <c r="L36" s="2">
        <f t="shared" si="10"/>
        <v>211.5551485803098</v>
      </c>
      <c r="M36" s="2">
        <f>SUMIF(A:A,A36,L:L)</f>
        <v>2087.0347789668344</v>
      </c>
      <c r="N36" s="3">
        <f t="shared" si="11"/>
        <v>0.10136637429925248</v>
      </c>
      <c r="O36" s="6">
        <f t="shared" si="12"/>
        <v>9.8652043827454374</v>
      </c>
      <c r="P36" s="3">
        <f t="shared" si="13"/>
        <v>0.10136637429925248</v>
      </c>
      <c r="Q36" s="3">
        <f>IF(ISNUMBER(P36),SUMIF(A:A,A36,P:P),"")</f>
        <v>0.96536927056882793</v>
      </c>
      <c r="R36" s="3">
        <f t="shared" si="14"/>
        <v>0.10500269419133676</v>
      </c>
      <c r="S36" s="7">
        <f t="shared" si="15"/>
        <v>9.5235651589833683</v>
      </c>
    </row>
    <row r="37" spans="1:19" x14ac:dyDescent="0.3">
      <c r="A37" s="1">
        <v>13</v>
      </c>
      <c r="B37" s="5">
        <v>0.66319444444444442</v>
      </c>
      <c r="C37" s="1" t="s">
        <v>20</v>
      </c>
      <c r="D37" s="1">
        <v>5</v>
      </c>
      <c r="E37" s="1">
        <v>9</v>
      </c>
      <c r="F37" s="1" t="s">
        <v>50</v>
      </c>
      <c r="G37" s="1">
        <v>47.53</v>
      </c>
      <c r="H37" s="1">
        <f>1+COUNTIFS(A:A,A37,G:G,"&gt;"&amp;G37)</f>
        <v>4</v>
      </c>
      <c r="I37" s="2">
        <f>AVERAGEIF(A:A,A37,G:G)</f>
        <v>49.068571428571431</v>
      </c>
      <c r="J37" s="2">
        <f t="shared" si="8"/>
        <v>-1.53857142857143</v>
      </c>
      <c r="K37" s="2">
        <f t="shared" si="9"/>
        <v>88.46142857142857</v>
      </c>
      <c r="L37" s="2">
        <f t="shared" si="10"/>
        <v>201.88247361317454</v>
      </c>
      <c r="M37" s="2">
        <f>SUMIF(A:A,A37,L:L)</f>
        <v>2087.0347789668344</v>
      </c>
      <c r="N37" s="3">
        <f t="shared" si="11"/>
        <v>9.6731724668773569E-2</v>
      </c>
      <c r="O37" s="6">
        <f t="shared" si="12"/>
        <v>10.337870056842011</v>
      </c>
      <c r="P37" s="3">
        <f t="shared" si="13"/>
        <v>9.6731724668773569E-2</v>
      </c>
      <c r="Q37" s="3">
        <f>IF(ISNUMBER(P37),SUMIF(A:A,A37,P:P),"")</f>
        <v>0.96536927056882793</v>
      </c>
      <c r="R37" s="3">
        <f t="shared" si="14"/>
        <v>0.10020178559420687</v>
      </c>
      <c r="S37" s="7">
        <f t="shared" si="15"/>
        <v>9.9798620760088994</v>
      </c>
    </row>
    <row r="38" spans="1:19" x14ac:dyDescent="0.3">
      <c r="A38" s="1">
        <v>13</v>
      </c>
      <c r="B38" s="5">
        <v>0.66319444444444442</v>
      </c>
      <c r="C38" s="1" t="s">
        <v>20</v>
      </c>
      <c r="D38" s="1">
        <v>5</v>
      </c>
      <c r="E38" s="1">
        <v>5</v>
      </c>
      <c r="F38" s="1" t="s">
        <v>47</v>
      </c>
      <c r="G38" s="1">
        <v>43.88</v>
      </c>
      <c r="H38" s="1">
        <f>1+COUNTIFS(A:A,A38,G:G,"&gt;"&amp;G38)</f>
        <v>5</v>
      </c>
      <c r="I38" s="2">
        <f>AVERAGEIF(A:A,A38,G:G)</f>
        <v>49.068571428571431</v>
      </c>
      <c r="J38" s="2">
        <f t="shared" si="8"/>
        <v>-5.1885714285714286</v>
      </c>
      <c r="K38" s="2">
        <f t="shared" si="9"/>
        <v>84.811428571428564</v>
      </c>
      <c r="L38" s="2">
        <f t="shared" si="10"/>
        <v>162.17657556803948</v>
      </c>
      <c r="M38" s="2">
        <f>SUMIF(A:A,A38,L:L)</f>
        <v>2087.0347789668344</v>
      </c>
      <c r="N38" s="3">
        <f t="shared" si="11"/>
        <v>7.7706695260882697E-2</v>
      </c>
      <c r="O38" s="6">
        <f t="shared" si="12"/>
        <v>12.868903981088446</v>
      </c>
      <c r="P38" s="3">
        <f t="shared" si="13"/>
        <v>7.7706695260882697E-2</v>
      </c>
      <c r="Q38" s="3">
        <f>IF(ISNUMBER(P38),SUMIF(A:A,A38,P:P),"")</f>
        <v>0.96536927056882793</v>
      </c>
      <c r="R38" s="3">
        <f t="shared" si="14"/>
        <v>8.0494270565599532E-2</v>
      </c>
      <c r="S38" s="7">
        <f t="shared" si="15"/>
        <v>12.423244449243638</v>
      </c>
    </row>
    <row r="39" spans="1:19" x14ac:dyDescent="0.3">
      <c r="A39" s="1">
        <v>13</v>
      </c>
      <c r="B39" s="5">
        <v>0.66319444444444442</v>
      </c>
      <c r="C39" s="1" t="s">
        <v>20</v>
      </c>
      <c r="D39" s="1">
        <v>5</v>
      </c>
      <c r="E39" s="1">
        <v>12</v>
      </c>
      <c r="F39" s="1" t="s">
        <v>52</v>
      </c>
      <c r="G39" s="1">
        <v>39.21</v>
      </c>
      <c r="H39" s="1">
        <f>1+COUNTIFS(A:A,A39,G:G,"&gt;"&amp;G39)</f>
        <v>6</v>
      </c>
      <c r="I39" s="2">
        <f>AVERAGEIF(A:A,A39,G:G)</f>
        <v>49.068571428571431</v>
      </c>
      <c r="J39" s="2">
        <f t="shared" si="8"/>
        <v>-9.8585714285714303</v>
      </c>
      <c r="K39" s="2">
        <f t="shared" si="9"/>
        <v>80.141428571428577</v>
      </c>
      <c r="L39" s="2">
        <f t="shared" si="10"/>
        <v>122.54590742672322</v>
      </c>
      <c r="M39" s="2">
        <f>SUMIF(A:A,A39,L:L)</f>
        <v>2087.0347789668344</v>
      </c>
      <c r="N39" s="3">
        <f t="shared" si="11"/>
        <v>5.8717712163564584E-2</v>
      </c>
      <c r="O39" s="6">
        <f t="shared" si="12"/>
        <v>17.030636296155258</v>
      </c>
      <c r="P39" s="3">
        <f t="shared" si="13"/>
        <v>5.8717712163564584E-2</v>
      </c>
      <c r="Q39" s="3">
        <f>IF(ISNUMBER(P39),SUMIF(A:A,A39,P:P),"")</f>
        <v>0.96536927056882793</v>
      </c>
      <c r="R39" s="3">
        <f t="shared" si="14"/>
        <v>6.0824094938267653E-2</v>
      </c>
      <c r="S39" s="7">
        <f t="shared" si="15"/>
        <v>16.440852938542406</v>
      </c>
    </row>
    <row r="40" spans="1:19" x14ac:dyDescent="0.3">
      <c r="A40" s="1">
        <v>13</v>
      </c>
      <c r="B40" s="5">
        <v>0.66319444444444442</v>
      </c>
      <c r="C40" s="1" t="s">
        <v>20</v>
      </c>
      <c r="D40" s="1">
        <v>5</v>
      </c>
      <c r="E40" s="1">
        <v>11</v>
      </c>
      <c r="F40" s="1" t="s">
        <v>51</v>
      </c>
      <c r="G40" s="1">
        <v>30.41</v>
      </c>
      <c r="H40" s="1">
        <f>1+COUNTIFS(A:A,A40,G:G,"&gt;"&amp;G40)</f>
        <v>7</v>
      </c>
      <c r="I40" s="2">
        <f>AVERAGEIF(A:A,A40,G:G)</f>
        <v>49.068571428571431</v>
      </c>
      <c r="J40" s="2">
        <f t="shared" si="8"/>
        <v>-18.658571428571431</v>
      </c>
      <c r="K40" s="2">
        <f t="shared" si="9"/>
        <v>71.341428571428565</v>
      </c>
      <c r="L40" s="2">
        <f t="shared" si="10"/>
        <v>72.275536743846331</v>
      </c>
      <c r="M40" s="2">
        <f>SUMIF(A:A,A40,L:L)</f>
        <v>2087.0347789668344</v>
      </c>
      <c r="N40" s="3">
        <f t="shared" si="11"/>
        <v>3.4630729431172014E-2</v>
      </c>
      <c r="O40" s="6">
        <f t="shared" si="12"/>
        <v>28.876088272627438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17</v>
      </c>
      <c r="B42" s="5">
        <v>0.69097222222222221</v>
      </c>
      <c r="C42" s="1" t="s">
        <v>20</v>
      </c>
      <c r="D42" s="1">
        <v>6</v>
      </c>
      <c r="E42" s="1">
        <v>2</v>
      </c>
      <c r="F42" s="1" t="s">
        <v>53</v>
      </c>
      <c r="G42" s="1">
        <v>73</v>
      </c>
      <c r="H42" s="1">
        <f>1+COUNTIFS(A:A,A42,G:G,"&gt;"&amp;G42)</f>
        <v>1</v>
      </c>
      <c r="I42" s="2">
        <f>AVERAGEIF(A:A,A42,G:G)</f>
        <v>47.801111111111112</v>
      </c>
      <c r="J42" s="2">
        <f t="shared" ref="J42:J50" si="16">G42-I42</f>
        <v>25.198888888888888</v>
      </c>
      <c r="K42" s="2">
        <f t="shared" ref="K42:K50" si="17">90+J42</f>
        <v>115.19888888888889</v>
      </c>
      <c r="L42" s="2">
        <f t="shared" ref="L42:L50" si="18">EXP(0.06*K42)</f>
        <v>1004.1867945884327</v>
      </c>
      <c r="M42" s="2">
        <f>SUMIF(A:A,A42,L:L)</f>
        <v>2927.9177851995278</v>
      </c>
      <c r="N42" s="3">
        <f t="shared" ref="N42:N50" si="19">L42/M42</f>
        <v>0.34296960101289209</v>
      </c>
      <c r="O42" s="6">
        <f t="shared" ref="O42:O50" si="20">1/N42</f>
        <v>2.9157103050728113</v>
      </c>
      <c r="P42" s="3">
        <f t="shared" ref="P42:P50" si="21">IF(O42&gt;21,"",N42)</f>
        <v>0.34296960101289209</v>
      </c>
      <c r="Q42" s="3">
        <f>IF(ISNUMBER(P42),SUMIF(A:A,A42,P:P),"")</f>
        <v>0.92489299874030184</v>
      </c>
      <c r="R42" s="3">
        <f t="shared" ref="R42:R50" si="22">IFERROR(P42*(1/Q42),"")</f>
        <v>0.3708208424974721</v>
      </c>
      <c r="S42" s="7">
        <f t="shared" ref="S42:S50" si="23">IFERROR(1/R42,"")</f>
        <v>2.6967200475167927</v>
      </c>
    </row>
    <row r="43" spans="1:19" x14ac:dyDescent="0.3">
      <c r="A43" s="1">
        <v>17</v>
      </c>
      <c r="B43" s="5">
        <v>0.69097222222222221</v>
      </c>
      <c r="C43" s="1" t="s">
        <v>20</v>
      </c>
      <c r="D43" s="1">
        <v>6</v>
      </c>
      <c r="E43" s="1">
        <v>4</v>
      </c>
      <c r="F43" s="1" t="s">
        <v>54</v>
      </c>
      <c r="G43" s="1">
        <v>61.58</v>
      </c>
      <c r="H43" s="1">
        <f>1+COUNTIFS(A:A,A43,G:G,"&gt;"&amp;G43)</f>
        <v>2</v>
      </c>
      <c r="I43" s="2">
        <f>AVERAGEIF(A:A,A43,G:G)</f>
        <v>47.801111111111112</v>
      </c>
      <c r="J43" s="2">
        <f t="shared" si="16"/>
        <v>13.778888888888886</v>
      </c>
      <c r="K43" s="2">
        <f t="shared" si="17"/>
        <v>103.77888888888889</v>
      </c>
      <c r="L43" s="2">
        <f t="shared" si="18"/>
        <v>506.09952179306731</v>
      </c>
      <c r="M43" s="2">
        <f>SUMIF(A:A,A43,L:L)</f>
        <v>2927.9177851995278</v>
      </c>
      <c r="N43" s="3">
        <f t="shared" si="19"/>
        <v>0.17285305084431471</v>
      </c>
      <c r="O43" s="6">
        <f t="shared" si="20"/>
        <v>5.7852609202754541</v>
      </c>
      <c r="P43" s="3">
        <f t="shared" si="21"/>
        <v>0.17285305084431471</v>
      </c>
      <c r="Q43" s="3">
        <f>IF(ISNUMBER(P43),SUMIF(A:A,A43,P:P),"")</f>
        <v>0.92489299874030184</v>
      </c>
      <c r="R43" s="3">
        <f t="shared" si="22"/>
        <v>0.1868897819312498</v>
      </c>
      <c r="S43" s="7">
        <f t="shared" si="23"/>
        <v>5.3507473210486429</v>
      </c>
    </row>
    <row r="44" spans="1:19" x14ac:dyDescent="0.3">
      <c r="A44" s="1">
        <v>17</v>
      </c>
      <c r="B44" s="5">
        <v>0.69097222222222221</v>
      </c>
      <c r="C44" s="1" t="s">
        <v>20</v>
      </c>
      <c r="D44" s="1">
        <v>6</v>
      </c>
      <c r="E44" s="1">
        <v>6</v>
      </c>
      <c r="F44" s="1" t="s">
        <v>55</v>
      </c>
      <c r="G44" s="1">
        <v>60.78</v>
      </c>
      <c r="H44" s="1">
        <f>1+COUNTIFS(A:A,A44,G:G,"&gt;"&amp;G44)</f>
        <v>3</v>
      </c>
      <c r="I44" s="2">
        <f>AVERAGEIF(A:A,A44,G:G)</f>
        <v>47.801111111111112</v>
      </c>
      <c r="J44" s="2">
        <f t="shared" si="16"/>
        <v>12.978888888888889</v>
      </c>
      <c r="K44" s="2">
        <f t="shared" si="17"/>
        <v>102.97888888888889</v>
      </c>
      <c r="L44" s="2">
        <f t="shared" si="18"/>
        <v>482.38055384474035</v>
      </c>
      <c r="M44" s="2">
        <f>SUMIF(A:A,A44,L:L)</f>
        <v>2927.9177851995278</v>
      </c>
      <c r="N44" s="3">
        <f t="shared" si="19"/>
        <v>0.16475208295914215</v>
      </c>
      <c r="O44" s="6">
        <f t="shared" si="20"/>
        <v>6.0697259909484478</v>
      </c>
      <c r="P44" s="3">
        <f t="shared" si="21"/>
        <v>0.16475208295914215</v>
      </c>
      <c r="Q44" s="3">
        <f>IF(ISNUMBER(P44),SUMIF(A:A,A44,P:P),"")</f>
        <v>0.92489299874030184</v>
      </c>
      <c r="R44" s="3">
        <f t="shared" si="22"/>
        <v>0.17813096561822114</v>
      </c>
      <c r="S44" s="7">
        <f t="shared" si="23"/>
        <v>5.6138470733002599</v>
      </c>
    </row>
    <row r="45" spans="1:19" x14ac:dyDescent="0.3">
      <c r="A45" s="1">
        <v>17</v>
      </c>
      <c r="B45" s="5">
        <v>0.69097222222222221</v>
      </c>
      <c r="C45" s="1" t="s">
        <v>20</v>
      </c>
      <c r="D45" s="1">
        <v>6</v>
      </c>
      <c r="E45" s="1">
        <v>7</v>
      </c>
      <c r="F45" s="1" t="s">
        <v>19</v>
      </c>
      <c r="G45" s="1">
        <v>49.75</v>
      </c>
      <c r="H45" s="1">
        <f>1+COUNTIFS(A:A,A45,G:G,"&gt;"&amp;G45)</f>
        <v>4</v>
      </c>
      <c r="I45" s="2">
        <f>AVERAGEIF(A:A,A45,G:G)</f>
        <v>47.801111111111112</v>
      </c>
      <c r="J45" s="2">
        <f t="shared" si="16"/>
        <v>1.948888888888888</v>
      </c>
      <c r="K45" s="2">
        <f t="shared" si="17"/>
        <v>91.948888888888888</v>
      </c>
      <c r="L45" s="2">
        <f t="shared" si="18"/>
        <v>248.87066238272601</v>
      </c>
      <c r="M45" s="2">
        <f>SUMIF(A:A,A45,L:L)</f>
        <v>2927.9177851995278</v>
      </c>
      <c r="N45" s="3">
        <f t="shared" si="19"/>
        <v>8.4999197600682058E-2</v>
      </c>
      <c r="O45" s="6">
        <f t="shared" si="20"/>
        <v>11.764816942130471</v>
      </c>
      <c r="P45" s="3">
        <f t="shared" si="21"/>
        <v>8.4999197600682058E-2</v>
      </c>
      <c r="Q45" s="3">
        <f>IF(ISNUMBER(P45),SUMIF(A:A,A45,P:P),"")</f>
        <v>0.92489299874030184</v>
      </c>
      <c r="R45" s="3">
        <f t="shared" si="22"/>
        <v>9.190165534440245E-2</v>
      </c>
      <c r="S45" s="7">
        <f t="shared" si="23"/>
        <v>10.881196821237758</v>
      </c>
    </row>
    <row r="46" spans="1:19" x14ac:dyDescent="0.3">
      <c r="A46" s="1">
        <v>17</v>
      </c>
      <c r="B46" s="5">
        <v>0.69097222222222221</v>
      </c>
      <c r="C46" s="1" t="s">
        <v>20</v>
      </c>
      <c r="D46" s="1">
        <v>6</v>
      </c>
      <c r="E46" s="1">
        <v>8</v>
      </c>
      <c r="F46" s="1" t="s">
        <v>56</v>
      </c>
      <c r="G46" s="1">
        <v>49.33</v>
      </c>
      <c r="H46" s="1">
        <f>1+COUNTIFS(A:A,A46,G:G,"&gt;"&amp;G46)</f>
        <v>5</v>
      </c>
      <c r="I46" s="2">
        <f>AVERAGEIF(A:A,A46,G:G)</f>
        <v>47.801111111111112</v>
      </c>
      <c r="J46" s="2">
        <f t="shared" si="16"/>
        <v>1.5288888888888863</v>
      </c>
      <c r="K46" s="2">
        <f t="shared" si="17"/>
        <v>91.528888888888886</v>
      </c>
      <c r="L46" s="2">
        <f t="shared" si="18"/>
        <v>242.6774834843593</v>
      </c>
      <c r="M46" s="2">
        <f>SUMIF(A:A,A46,L:L)</f>
        <v>2927.9177851995278</v>
      </c>
      <c r="N46" s="3">
        <f t="shared" si="19"/>
        <v>8.2883981480313881E-2</v>
      </c>
      <c r="O46" s="6">
        <f t="shared" si="20"/>
        <v>12.065057471177518</v>
      </c>
      <c r="P46" s="3">
        <f t="shared" si="21"/>
        <v>8.2883981480313881E-2</v>
      </c>
      <c r="Q46" s="3">
        <f>IF(ISNUMBER(P46),SUMIF(A:A,A46,P:P),"")</f>
        <v>0.92489299874030184</v>
      </c>
      <c r="R46" s="3">
        <f t="shared" si="22"/>
        <v>8.9614670662661863E-2</v>
      </c>
      <c r="S46" s="7">
        <f t="shared" si="23"/>
        <v>11.158887184491457</v>
      </c>
    </row>
    <row r="47" spans="1:19" x14ac:dyDescent="0.3">
      <c r="A47" s="1">
        <v>17</v>
      </c>
      <c r="B47" s="5">
        <v>0.69097222222222221</v>
      </c>
      <c r="C47" s="1" t="s">
        <v>20</v>
      </c>
      <c r="D47" s="1">
        <v>6</v>
      </c>
      <c r="E47" s="1">
        <v>11</v>
      </c>
      <c r="F47" s="1" t="s">
        <v>58</v>
      </c>
      <c r="G47" s="1">
        <v>47.98</v>
      </c>
      <c r="H47" s="1">
        <f>1+COUNTIFS(A:A,A47,G:G,"&gt;"&amp;G47)</f>
        <v>6</v>
      </c>
      <c r="I47" s="2">
        <f>AVERAGEIF(A:A,A47,G:G)</f>
        <v>47.801111111111112</v>
      </c>
      <c r="J47" s="2">
        <f t="shared" si="16"/>
        <v>0.17888888888888488</v>
      </c>
      <c r="K47" s="2">
        <f t="shared" si="17"/>
        <v>90.178888888888878</v>
      </c>
      <c r="L47" s="2">
        <f t="shared" si="18"/>
        <v>223.7956443249289</v>
      </c>
      <c r="M47" s="2">
        <f>SUMIF(A:A,A47,L:L)</f>
        <v>2927.9177851995278</v>
      </c>
      <c r="N47" s="3">
        <f t="shared" si="19"/>
        <v>7.6435084842957079E-2</v>
      </c>
      <c r="O47" s="6">
        <f t="shared" si="20"/>
        <v>13.082997187150275</v>
      </c>
      <c r="P47" s="3">
        <f t="shared" si="21"/>
        <v>7.6435084842957079E-2</v>
      </c>
      <c r="Q47" s="3">
        <f>IF(ISNUMBER(P47),SUMIF(A:A,A47,P:P),"")</f>
        <v>0.92489299874030184</v>
      </c>
      <c r="R47" s="3">
        <f t="shared" si="22"/>
        <v>8.2642083945992845E-2</v>
      </c>
      <c r="S47" s="7">
        <f t="shared" si="23"/>
        <v>12.10037250093435</v>
      </c>
    </row>
    <row r="48" spans="1:19" x14ac:dyDescent="0.3">
      <c r="A48" s="1">
        <v>17</v>
      </c>
      <c r="B48" s="5">
        <v>0.69097222222222221</v>
      </c>
      <c r="C48" s="1" t="s">
        <v>20</v>
      </c>
      <c r="D48" s="1">
        <v>6</v>
      </c>
      <c r="E48" s="1">
        <v>12</v>
      </c>
      <c r="F48" s="1" t="s">
        <v>59</v>
      </c>
      <c r="G48" s="1">
        <v>31.6</v>
      </c>
      <c r="H48" s="1">
        <f>1+COUNTIFS(A:A,A48,G:G,"&gt;"&amp;G48)</f>
        <v>7</v>
      </c>
      <c r="I48" s="2">
        <f>AVERAGEIF(A:A,A48,G:G)</f>
        <v>47.801111111111112</v>
      </c>
      <c r="J48" s="2">
        <f t="shared" si="16"/>
        <v>-16.201111111111111</v>
      </c>
      <c r="K48" s="2">
        <f t="shared" si="17"/>
        <v>73.798888888888882</v>
      </c>
      <c r="L48" s="2">
        <f t="shared" si="18"/>
        <v>83.758137765445085</v>
      </c>
      <c r="M48" s="2">
        <f>SUMIF(A:A,A48,L:L)</f>
        <v>2927.9177851995278</v>
      </c>
      <c r="N48" s="3">
        <f t="shared" si="19"/>
        <v>2.8606724611202582E-2</v>
      </c>
      <c r="O48" s="6">
        <f t="shared" si="20"/>
        <v>34.956815699494427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17</v>
      </c>
      <c r="B49" s="5">
        <v>0.69097222222222221</v>
      </c>
      <c r="C49" s="1" t="s">
        <v>20</v>
      </c>
      <c r="D49" s="1">
        <v>6</v>
      </c>
      <c r="E49" s="1">
        <v>10</v>
      </c>
      <c r="F49" s="1" t="s">
        <v>57</v>
      </c>
      <c r="G49" s="1">
        <v>29.38</v>
      </c>
      <c r="H49" s="1">
        <f>1+COUNTIFS(A:A,A49,G:G,"&gt;"&amp;G49)</f>
        <v>8</v>
      </c>
      <c r="I49" s="2">
        <f>AVERAGEIF(A:A,A49,G:G)</f>
        <v>47.801111111111112</v>
      </c>
      <c r="J49" s="2">
        <f t="shared" si="16"/>
        <v>-18.421111111111113</v>
      </c>
      <c r="K49" s="2">
        <f t="shared" si="17"/>
        <v>71.578888888888883</v>
      </c>
      <c r="L49" s="2">
        <f t="shared" si="18"/>
        <v>73.312661794974574</v>
      </c>
      <c r="M49" s="2">
        <f>SUMIF(A:A,A49,L:L)</f>
        <v>2927.9177851995278</v>
      </c>
      <c r="N49" s="3">
        <f t="shared" si="19"/>
        <v>2.5039180459767781E-2</v>
      </c>
      <c r="O49" s="6">
        <f t="shared" si="20"/>
        <v>39.937409357577444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17</v>
      </c>
      <c r="B50" s="5">
        <v>0.69097222222222221</v>
      </c>
      <c r="C50" s="1" t="s">
        <v>20</v>
      </c>
      <c r="D50" s="1">
        <v>6</v>
      </c>
      <c r="E50" s="1">
        <v>13</v>
      </c>
      <c r="F50" s="1" t="s">
        <v>60</v>
      </c>
      <c r="G50" s="1">
        <v>26.81</v>
      </c>
      <c r="H50" s="1">
        <f>1+COUNTIFS(A:A,A50,G:G,"&gt;"&amp;G50)</f>
        <v>9</v>
      </c>
      <c r="I50" s="2">
        <f>AVERAGEIF(A:A,A50,G:G)</f>
        <v>47.801111111111112</v>
      </c>
      <c r="J50" s="2">
        <f t="shared" si="16"/>
        <v>-20.991111111111113</v>
      </c>
      <c r="K50" s="2">
        <f t="shared" si="17"/>
        <v>69.00888888888889</v>
      </c>
      <c r="L50" s="2">
        <f t="shared" si="18"/>
        <v>62.836325220852835</v>
      </c>
      <c r="M50" s="2">
        <f>SUMIF(A:A,A50,L:L)</f>
        <v>2927.9177851995278</v>
      </c>
      <c r="N50" s="3">
        <f t="shared" si="19"/>
        <v>2.1461096188727428E-2</v>
      </c>
      <c r="O50" s="6">
        <f t="shared" si="20"/>
        <v>46.595942313760098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21</v>
      </c>
      <c r="B52" s="5">
        <v>0.71527777777777779</v>
      </c>
      <c r="C52" s="1" t="s">
        <v>20</v>
      </c>
      <c r="D52" s="1">
        <v>7</v>
      </c>
      <c r="E52" s="1">
        <v>4</v>
      </c>
      <c r="F52" s="1" t="s">
        <v>63</v>
      </c>
      <c r="G52" s="1">
        <v>66.760000000000005</v>
      </c>
      <c r="H52" s="1">
        <f>1+COUNTIFS(A:A,A52,G:G,"&gt;"&amp;G52)</f>
        <v>1</v>
      </c>
      <c r="I52" s="2">
        <f>AVERAGEIF(A:A,A52,G:G)</f>
        <v>47.559090909090905</v>
      </c>
      <c r="J52" s="2">
        <f t="shared" ref="J52:J62" si="24">G52-I52</f>
        <v>19.2009090909091</v>
      </c>
      <c r="K52" s="2">
        <f t="shared" ref="K52:K62" si="25">90+J52</f>
        <v>109.20090909090911</v>
      </c>
      <c r="L52" s="2">
        <f t="shared" ref="L52:L62" si="26">EXP(0.06*K52)</f>
        <v>700.68227957577039</v>
      </c>
      <c r="M52" s="2">
        <f>SUMIF(A:A,A52,L:L)</f>
        <v>2901.5740376429712</v>
      </c>
      <c r="N52" s="3">
        <f t="shared" ref="N52:N62" si="27">L52/M52</f>
        <v>0.24148350877338079</v>
      </c>
      <c r="O52" s="6">
        <f t="shared" ref="O52:O62" si="28">1/N52</f>
        <v>4.1410695292590187</v>
      </c>
      <c r="P52" s="3">
        <f t="shared" ref="P52:P62" si="29">IF(O52&gt;21,"",N52)</f>
        <v>0.24148350877338079</v>
      </c>
      <c r="Q52" s="3">
        <f>IF(ISNUMBER(P52),SUMIF(A:A,A52,P:P),"")</f>
        <v>0.93700577510177552</v>
      </c>
      <c r="R52" s="3">
        <f t="shared" ref="R52:R62" si="30">IFERROR(P52*(1/Q52),"")</f>
        <v>0.25771827153055848</v>
      </c>
      <c r="S52" s="7">
        <f t="shared" ref="S52:S62" si="31">IFERROR(1/R52,"")</f>
        <v>3.8802060640136911</v>
      </c>
    </row>
    <row r="53" spans="1:19" x14ac:dyDescent="0.3">
      <c r="A53" s="1">
        <v>21</v>
      </c>
      <c r="B53" s="5">
        <v>0.71527777777777779</v>
      </c>
      <c r="C53" s="1" t="s">
        <v>20</v>
      </c>
      <c r="D53" s="1">
        <v>7</v>
      </c>
      <c r="E53" s="1">
        <v>3</v>
      </c>
      <c r="F53" s="1" t="s">
        <v>62</v>
      </c>
      <c r="G53" s="1">
        <v>58.59</v>
      </c>
      <c r="H53" s="1">
        <f>1+COUNTIFS(A:A,A53,G:G,"&gt;"&amp;G53)</f>
        <v>2</v>
      </c>
      <c r="I53" s="2">
        <f>AVERAGEIF(A:A,A53,G:G)</f>
        <v>47.559090909090905</v>
      </c>
      <c r="J53" s="2">
        <f t="shared" si="24"/>
        <v>11.030909090909098</v>
      </c>
      <c r="K53" s="2">
        <f t="shared" si="25"/>
        <v>101.03090909090909</v>
      </c>
      <c r="L53" s="2">
        <f t="shared" si="26"/>
        <v>429.17061569829627</v>
      </c>
      <c r="M53" s="2">
        <f>SUMIF(A:A,A53,L:L)</f>
        <v>2901.5740376429712</v>
      </c>
      <c r="N53" s="3">
        <f t="shared" si="27"/>
        <v>0.14790958635917609</v>
      </c>
      <c r="O53" s="6">
        <f t="shared" si="28"/>
        <v>6.7608870027643171</v>
      </c>
      <c r="P53" s="3">
        <f t="shared" si="29"/>
        <v>0.14790958635917609</v>
      </c>
      <c r="Q53" s="3">
        <f>IF(ISNUMBER(P53),SUMIF(A:A,A53,P:P),"")</f>
        <v>0.93700577510177552</v>
      </c>
      <c r="R53" s="3">
        <f t="shared" si="30"/>
        <v>0.15785344155761524</v>
      </c>
      <c r="S53" s="7">
        <f t="shared" si="31"/>
        <v>6.3349901664006989</v>
      </c>
    </row>
    <row r="54" spans="1:19" x14ac:dyDescent="0.3">
      <c r="A54" s="1">
        <v>21</v>
      </c>
      <c r="B54" s="5">
        <v>0.71527777777777779</v>
      </c>
      <c r="C54" s="1" t="s">
        <v>20</v>
      </c>
      <c r="D54" s="1">
        <v>7</v>
      </c>
      <c r="E54" s="1">
        <v>8</v>
      </c>
      <c r="F54" s="1" t="s">
        <v>66</v>
      </c>
      <c r="G54" s="1">
        <v>53.92</v>
      </c>
      <c r="H54" s="1">
        <f>1+COUNTIFS(A:A,A54,G:G,"&gt;"&amp;G54)</f>
        <v>3</v>
      </c>
      <c r="I54" s="2">
        <f>AVERAGEIF(A:A,A54,G:G)</f>
        <v>47.559090909090905</v>
      </c>
      <c r="J54" s="2">
        <f t="shared" si="24"/>
        <v>6.3609090909090966</v>
      </c>
      <c r="K54" s="2">
        <f t="shared" si="25"/>
        <v>96.360909090909104</v>
      </c>
      <c r="L54" s="2">
        <f t="shared" si="26"/>
        <v>324.29530810735599</v>
      </c>
      <c r="M54" s="2">
        <f>SUMIF(A:A,A54,L:L)</f>
        <v>2901.5740376429712</v>
      </c>
      <c r="N54" s="3">
        <f t="shared" si="27"/>
        <v>0.111765305279196</v>
      </c>
      <c r="O54" s="6">
        <f t="shared" si="28"/>
        <v>8.9473204363549499</v>
      </c>
      <c r="P54" s="3">
        <f t="shared" si="29"/>
        <v>0.111765305279196</v>
      </c>
      <c r="Q54" s="3">
        <f>IF(ISNUMBER(P54),SUMIF(A:A,A54,P:P),"")</f>
        <v>0.93700577510177552</v>
      </c>
      <c r="R54" s="3">
        <f t="shared" si="30"/>
        <v>0.11927920643504709</v>
      </c>
      <c r="S54" s="7">
        <f t="shared" si="31"/>
        <v>8.3836909205507251</v>
      </c>
    </row>
    <row r="55" spans="1:19" x14ac:dyDescent="0.3">
      <c r="A55" s="1">
        <v>21</v>
      </c>
      <c r="B55" s="5">
        <v>0.71527777777777779</v>
      </c>
      <c r="C55" s="1" t="s">
        <v>20</v>
      </c>
      <c r="D55" s="1">
        <v>7</v>
      </c>
      <c r="E55" s="1">
        <v>6</v>
      </c>
      <c r="F55" s="1" t="s">
        <v>65</v>
      </c>
      <c r="G55" s="1">
        <v>49.97</v>
      </c>
      <c r="H55" s="1">
        <f>1+COUNTIFS(A:A,A55,G:G,"&gt;"&amp;G55)</f>
        <v>4</v>
      </c>
      <c r="I55" s="2">
        <f>AVERAGEIF(A:A,A55,G:G)</f>
        <v>47.559090909090905</v>
      </c>
      <c r="J55" s="2">
        <f t="shared" si="24"/>
        <v>2.4109090909090938</v>
      </c>
      <c r="K55" s="2">
        <f t="shared" si="25"/>
        <v>92.410909090909087</v>
      </c>
      <c r="L55" s="2">
        <f t="shared" si="26"/>
        <v>255.86617284169014</v>
      </c>
      <c r="M55" s="2">
        <f>SUMIF(A:A,A55,L:L)</f>
        <v>2901.5740376429712</v>
      </c>
      <c r="N55" s="3">
        <f t="shared" si="27"/>
        <v>8.8181852167914118E-2</v>
      </c>
      <c r="O55" s="6">
        <f t="shared" si="28"/>
        <v>11.340201814947365</v>
      </c>
      <c r="P55" s="3">
        <f t="shared" si="29"/>
        <v>8.8181852167914118E-2</v>
      </c>
      <c r="Q55" s="3">
        <f>IF(ISNUMBER(P55),SUMIF(A:A,A55,P:P),"")</f>
        <v>0.93700577510177552</v>
      </c>
      <c r="R55" s="3">
        <f t="shared" si="30"/>
        <v>9.4110254718906078E-2</v>
      </c>
      <c r="S55" s="7">
        <f t="shared" si="31"/>
        <v>10.625834591425319</v>
      </c>
    </row>
    <row r="56" spans="1:19" x14ac:dyDescent="0.3">
      <c r="A56" s="1">
        <v>21</v>
      </c>
      <c r="B56" s="5">
        <v>0.71527777777777779</v>
      </c>
      <c r="C56" s="1" t="s">
        <v>20</v>
      </c>
      <c r="D56" s="1">
        <v>7</v>
      </c>
      <c r="E56" s="1">
        <v>10</v>
      </c>
      <c r="F56" s="1" t="s">
        <v>68</v>
      </c>
      <c r="G56" s="1">
        <v>46.7</v>
      </c>
      <c r="H56" s="1">
        <f>1+COUNTIFS(A:A,A56,G:G,"&gt;"&amp;G56)</f>
        <v>5</v>
      </c>
      <c r="I56" s="2">
        <f>AVERAGEIF(A:A,A56,G:G)</f>
        <v>47.559090909090905</v>
      </c>
      <c r="J56" s="2">
        <f t="shared" si="24"/>
        <v>-0.85909090909090224</v>
      </c>
      <c r="K56" s="2">
        <f t="shared" si="25"/>
        <v>89.140909090909105</v>
      </c>
      <c r="L56" s="2">
        <f t="shared" si="26"/>
        <v>210.28306369747182</v>
      </c>
      <c r="M56" s="2">
        <f>SUMIF(A:A,A56,L:L)</f>
        <v>2901.5740376429712</v>
      </c>
      <c r="N56" s="3">
        <f t="shared" si="27"/>
        <v>7.2472065495971474E-2</v>
      </c>
      <c r="O56" s="6">
        <f t="shared" si="28"/>
        <v>13.798420027860077</v>
      </c>
      <c r="P56" s="3">
        <f t="shared" si="29"/>
        <v>7.2472065495971474E-2</v>
      </c>
      <c r="Q56" s="3">
        <f>IF(ISNUMBER(P56),SUMIF(A:A,A56,P:P),"")</f>
        <v>0.93700577510177552</v>
      </c>
      <c r="R56" s="3">
        <f t="shared" si="30"/>
        <v>7.7344310378556325E-2</v>
      </c>
      <c r="S56" s="7">
        <f t="shared" si="31"/>
        <v>12.929199253384894</v>
      </c>
    </row>
    <row r="57" spans="1:19" x14ac:dyDescent="0.3">
      <c r="A57" s="1">
        <v>21</v>
      </c>
      <c r="B57" s="5">
        <v>0.71527777777777779</v>
      </c>
      <c r="C57" s="1" t="s">
        <v>20</v>
      </c>
      <c r="D57" s="1">
        <v>7</v>
      </c>
      <c r="E57" s="1">
        <v>1</v>
      </c>
      <c r="F57" s="1" t="s">
        <v>61</v>
      </c>
      <c r="G57" s="1">
        <v>46.62</v>
      </c>
      <c r="H57" s="1">
        <f>1+COUNTIFS(A:A,A57,G:G,"&gt;"&amp;G57)</f>
        <v>6</v>
      </c>
      <c r="I57" s="2">
        <f>AVERAGEIF(A:A,A57,G:G)</f>
        <v>47.559090909090905</v>
      </c>
      <c r="J57" s="2">
        <f t="shared" si="24"/>
        <v>-0.93909090909090764</v>
      </c>
      <c r="K57" s="2">
        <f t="shared" si="25"/>
        <v>89.060909090909092</v>
      </c>
      <c r="L57" s="2">
        <f t="shared" si="26"/>
        <v>209.27612358132691</v>
      </c>
      <c r="M57" s="2">
        <f>SUMIF(A:A,A57,L:L)</f>
        <v>2901.5740376429712</v>
      </c>
      <c r="N57" s="3">
        <f t="shared" si="27"/>
        <v>7.212503312558162E-2</v>
      </c>
      <c r="O57" s="6">
        <f t="shared" si="28"/>
        <v>13.864811656430501</v>
      </c>
      <c r="P57" s="3">
        <f t="shared" si="29"/>
        <v>7.212503312558162E-2</v>
      </c>
      <c r="Q57" s="3">
        <f>IF(ISNUMBER(P57),SUMIF(A:A,A57,P:P),"")</f>
        <v>0.93700577510177552</v>
      </c>
      <c r="R57" s="3">
        <f t="shared" si="30"/>
        <v>7.6973947271293558E-2</v>
      </c>
      <c r="S57" s="7">
        <f t="shared" si="31"/>
        <v>12.991408592773793</v>
      </c>
    </row>
    <row r="58" spans="1:19" x14ac:dyDescent="0.3">
      <c r="A58" s="1">
        <v>21</v>
      </c>
      <c r="B58" s="5">
        <v>0.71527777777777779</v>
      </c>
      <c r="C58" s="1" t="s">
        <v>20</v>
      </c>
      <c r="D58" s="1">
        <v>7</v>
      </c>
      <c r="E58" s="1">
        <v>5</v>
      </c>
      <c r="F58" s="1" t="s">
        <v>64</v>
      </c>
      <c r="G58" s="1">
        <v>46.14</v>
      </c>
      <c r="H58" s="1">
        <f>1+COUNTIFS(A:A,A58,G:G,"&gt;"&amp;G58)</f>
        <v>7</v>
      </c>
      <c r="I58" s="2">
        <f>AVERAGEIF(A:A,A58,G:G)</f>
        <v>47.559090909090905</v>
      </c>
      <c r="J58" s="2">
        <f t="shared" si="24"/>
        <v>-1.4190909090909045</v>
      </c>
      <c r="K58" s="2">
        <f t="shared" si="25"/>
        <v>88.580909090909103</v>
      </c>
      <c r="L58" s="2">
        <f t="shared" si="26"/>
        <v>203.33493498721882</v>
      </c>
      <c r="M58" s="2">
        <f>SUMIF(A:A,A58,L:L)</f>
        <v>2901.5740376429712</v>
      </c>
      <c r="N58" s="3">
        <f t="shared" si="27"/>
        <v>7.007745876868729E-2</v>
      </c>
      <c r="O58" s="6">
        <f t="shared" si="28"/>
        <v>14.269923846708179</v>
      </c>
      <c r="P58" s="3">
        <f t="shared" si="29"/>
        <v>7.007745876868729E-2</v>
      </c>
      <c r="Q58" s="3">
        <f>IF(ISNUMBER(P58),SUMIF(A:A,A58,P:P),"")</f>
        <v>0.93700577510177552</v>
      </c>
      <c r="R58" s="3">
        <f t="shared" si="30"/>
        <v>7.4788715961836658E-2</v>
      </c>
      <c r="S58" s="7">
        <f t="shared" si="31"/>
        <v>13.371001054628108</v>
      </c>
    </row>
    <row r="59" spans="1:19" x14ac:dyDescent="0.3">
      <c r="A59" s="1">
        <v>21</v>
      </c>
      <c r="B59" s="5">
        <v>0.71527777777777779</v>
      </c>
      <c r="C59" s="1" t="s">
        <v>20</v>
      </c>
      <c r="D59" s="1">
        <v>7</v>
      </c>
      <c r="E59" s="1">
        <v>9</v>
      </c>
      <c r="F59" s="1" t="s">
        <v>67</v>
      </c>
      <c r="G59" s="1">
        <v>45.97</v>
      </c>
      <c r="H59" s="1">
        <f>1+COUNTIFS(A:A,A59,G:G,"&gt;"&amp;G59)</f>
        <v>8</v>
      </c>
      <c r="I59" s="2">
        <f>AVERAGEIF(A:A,A59,G:G)</f>
        <v>47.559090909090905</v>
      </c>
      <c r="J59" s="2">
        <f t="shared" si="24"/>
        <v>-1.5890909090909062</v>
      </c>
      <c r="K59" s="2">
        <f t="shared" si="25"/>
        <v>88.410909090909087</v>
      </c>
      <c r="L59" s="2">
        <f t="shared" si="26"/>
        <v>201.27146026174373</v>
      </c>
      <c r="M59" s="2">
        <f>SUMIF(A:A,A59,L:L)</f>
        <v>2901.5740376429712</v>
      </c>
      <c r="N59" s="3">
        <f t="shared" si="27"/>
        <v>6.9366301755733273E-2</v>
      </c>
      <c r="O59" s="6">
        <f t="shared" si="28"/>
        <v>14.416221921725096</v>
      </c>
      <c r="P59" s="3">
        <f t="shared" si="29"/>
        <v>6.9366301755733273E-2</v>
      </c>
      <c r="Q59" s="3">
        <f>IF(ISNUMBER(P59),SUMIF(A:A,A59,P:P),"")</f>
        <v>0.93700577510177552</v>
      </c>
      <c r="R59" s="3">
        <f t="shared" si="30"/>
        <v>7.4029748373961576E-2</v>
      </c>
      <c r="S59" s="7">
        <f t="shared" si="31"/>
        <v>13.508083195805231</v>
      </c>
    </row>
    <row r="60" spans="1:19" x14ac:dyDescent="0.3">
      <c r="A60" s="1">
        <v>21</v>
      </c>
      <c r="B60" s="5">
        <v>0.71527777777777779</v>
      </c>
      <c r="C60" s="1" t="s">
        <v>20</v>
      </c>
      <c r="D60" s="1">
        <v>7</v>
      </c>
      <c r="E60" s="1">
        <v>13</v>
      </c>
      <c r="F60" s="1" t="s">
        <v>48</v>
      </c>
      <c r="G60" s="1">
        <v>44.53</v>
      </c>
      <c r="H60" s="1">
        <f>1+COUNTIFS(A:A,A60,G:G,"&gt;"&amp;G60)</f>
        <v>9</v>
      </c>
      <c r="I60" s="2">
        <f>AVERAGEIF(A:A,A60,G:G)</f>
        <v>47.559090909090905</v>
      </c>
      <c r="J60" s="2">
        <f t="shared" si="24"/>
        <v>-3.0290909090909039</v>
      </c>
      <c r="K60" s="2">
        <f t="shared" si="25"/>
        <v>86.970909090909089</v>
      </c>
      <c r="L60" s="2">
        <f t="shared" si="26"/>
        <v>184.61167140596652</v>
      </c>
      <c r="M60" s="2">
        <f>SUMIF(A:A,A60,L:L)</f>
        <v>2901.5740376429712</v>
      </c>
      <c r="N60" s="3">
        <f t="shared" si="27"/>
        <v>6.3624663376134871E-2</v>
      </c>
      <c r="O60" s="6">
        <f t="shared" si="28"/>
        <v>15.71717549353813</v>
      </c>
      <c r="P60" s="3">
        <f t="shared" si="29"/>
        <v>6.3624663376134871E-2</v>
      </c>
      <c r="Q60" s="3">
        <f>IF(ISNUMBER(P60),SUMIF(A:A,A60,P:P),"")</f>
        <v>0.93700577510177552</v>
      </c>
      <c r="R60" s="3">
        <f t="shared" si="30"/>
        <v>6.7902103772224984E-2</v>
      </c>
      <c r="S60" s="7">
        <f t="shared" si="31"/>
        <v>14.727084205733329</v>
      </c>
    </row>
    <row r="61" spans="1:19" x14ac:dyDescent="0.3">
      <c r="A61" s="1">
        <v>21</v>
      </c>
      <c r="B61" s="5">
        <v>0.71527777777777779</v>
      </c>
      <c r="C61" s="1" t="s">
        <v>20</v>
      </c>
      <c r="D61" s="1">
        <v>7</v>
      </c>
      <c r="E61" s="1">
        <v>11</v>
      </c>
      <c r="F61" s="1" t="s">
        <v>69</v>
      </c>
      <c r="G61" s="1">
        <v>37.299999999999997</v>
      </c>
      <c r="H61" s="1">
        <f>1+COUNTIFS(A:A,A61,G:G,"&gt;"&amp;G61)</f>
        <v>10</v>
      </c>
      <c r="I61" s="2">
        <f>AVERAGEIF(A:A,A61,G:G)</f>
        <v>47.559090909090905</v>
      </c>
      <c r="J61" s="2">
        <f t="shared" si="24"/>
        <v>-10.259090909090908</v>
      </c>
      <c r="K61" s="2">
        <f t="shared" si="25"/>
        <v>79.740909090909099</v>
      </c>
      <c r="L61" s="2">
        <f t="shared" si="26"/>
        <v>119.6360892348449</v>
      </c>
      <c r="M61" s="2">
        <f>SUMIF(A:A,A61,L:L)</f>
        <v>2901.5740376429712</v>
      </c>
      <c r="N61" s="3">
        <f t="shared" si="27"/>
        <v>4.1231444616877194E-2</v>
      </c>
      <c r="O61" s="6">
        <f t="shared" si="28"/>
        <v>24.25333405831412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21</v>
      </c>
      <c r="B62" s="5">
        <v>0.71527777777777779</v>
      </c>
      <c r="C62" s="1" t="s">
        <v>20</v>
      </c>
      <c r="D62" s="1">
        <v>7</v>
      </c>
      <c r="E62" s="1">
        <v>12</v>
      </c>
      <c r="F62" s="1" t="s">
        <v>70</v>
      </c>
      <c r="G62" s="1">
        <v>26.65</v>
      </c>
      <c r="H62" s="1">
        <f>1+COUNTIFS(A:A,A62,G:G,"&gt;"&amp;G62)</f>
        <v>11</v>
      </c>
      <c r="I62" s="2">
        <f>AVERAGEIF(A:A,A62,G:G)</f>
        <v>47.559090909090905</v>
      </c>
      <c r="J62" s="2">
        <f t="shared" si="24"/>
        <v>-20.909090909090907</v>
      </c>
      <c r="K62" s="2">
        <f t="shared" si="25"/>
        <v>69.090909090909093</v>
      </c>
      <c r="L62" s="2">
        <f t="shared" si="26"/>
        <v>63.146318251285734</v>
      </c>
      <c r="M62" s="2">
        <f>SUMIF(A:A,A62,L:L)</f>
        <v>2901.5740376429712</v>
      </c>
      <c r="N62" s="3">
        <f t="shared" si="27"/>
        <v>2.1762780281347305E-2</v>
      </c>
      <c r="O62" s="6">
        <f t="shared" si="28"/>
        <v>45.95001130701538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</sheetData>
  <autoFilter ref="A7:S28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4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3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13092022 -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2022-09-12T22:44:32Z</cp:lastPrinted>
  <dcterms:created xsi:type="dcterms:W3CDTF">2016-03-11T05:58:01Z</dcterms:created>
  <dcterms:modified xsi:type="dcterms:W3CDTF">2022-09-12T22:44:36Z</dcterms:modified>
</cp:coreProperties>
</file>