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06507FA3-C157-4122-BCE0-2EB91B7EC1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0806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08062022 - PREMIUM'!$A$1:$S$21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6" i="1" l="1"/>
  <c r="I56" i="1"/>
  <c r="J56" i="1" s="1"/>
  <c r="K56" i="1" s="1"/>
  <c r="L56" i="1" s="1"/>
  <c r="H55" i="1"/>
  <c r="I55" i="1"/>
  <c r="J55" i="1" s="1"/>
  <c r="K55" i="1" s="1"/>
  <c r="L55" i="1" s="1"/>
  <c r="H62" i="1"/>
  <c r="I62" i="1"/>
  <c r="J62" i="1" s="1"/>
  <c r="K62" i="1" s="1"/>
  <c r="L62" i="1" s="1"/>
  <c r="H61" i="1"/>
  <c r="I61" i="1"/>
  <c r="J61" i="1" s="1"/>
  <c r="K61" i="1" s="1"/>
  <c r="L61" i="1" s="1"/>
  <c r="H60" i="1"/>
  <c r="I60" i="1"/>
  <c r="J60" i="1" s="1"/>
  <c r="K60" i="1" s="1"/>
  <c r="L60" i="1" s="1"/>
  <c r="H59" i="1"/>
  <c r="I59" i="1"/>
  <c r="J59" i="1" s="1"/>
  <c r="K59" i="1" s="1"/>
  <c r="L59" i="1" s="1"/>
  <c r="H57" i="1"/>
  <c r="I57" i="1"/>
  <c r="J57" i="1" s="1"/>
  <c r="K57" i="1" s="1"/>
  <c r="L57" i="1" s="1"/>
  <c r="H58" i="1"/>
  <c r="I58" i="1"/>
  <c r="J58" i="1" s="1"/>
  <c r="K58" i="1" s="1"/>
  <c r="L58" i="1" s="1"/>
  <c r="H63" i="1"/>
  <c r="I63" i="1"/>
  <c r="J63" i="1" s="1"/>
  <c r="K63" i="1" s="1"/>
  <c r="L63" i="1" s="1"/>
  <c r="H49" i="1"/>
  <c r="I49" i="1"/>
  <c r="J49" i="1" s="1"/>
  <c r="K49" i="1" s="1"/>
  <c r="L49" i="1" s="1"/>
  <c r="H50" i="1"/>
  <c r="I50" i="1"/>
  <c r="J50" i="1" s="1"/>
  <c r="K50" i="1" s="1"/>
  <c r="L50" i="1" s="1"/>
  <c r="H53" i="1"/>
  <c r="I53" i="1"/>
  <c r="J53" i="1" s="1"/>
  <c r="K53" i="1" s="1"/>
  <c r="L53" i="1" s="1"/>
  <c r="H44" i="1"/>
  <c r="I44" i="1"/>
  <c r="J44" i="1" s="1"/>
  <c r="K44" i="1" s="1"/>
  <c r="L44" i="1" s="1"/>
  <c r="H51" i="1"/>
  <c r="I51" i="1"/>
  <c r="J51" i="1" s="1"/>
  <c r="K51" i="1" s="1"/>
  <c r="L51" i="1" s="1"/>
  <c r="H48" i="1"/>
  <c r="I48" i="1"/>
  <c r="J48" i="1" s="1"/>
  <c r="K48" i="1" s="1"/>
  <c r="L48" i="1" s="1"/>
  <c r="H45" i="1"/>
  <c r="I45" i="1"/>
  <c r="J45" i="1" s="1"/>
  <c r="K45" i="1" s="1"/>
  <c r="L45" i="1" s="1"/>
  <c r="H52" i="1"/>
  <c r="I52" i="1"/>
  <c r="J52" i="1" s="1"/>
  <c r="K52" i="1" s="1"/>
  <c r="L52" i="1" s="1"/>
  <c r="H54" i="1"/>
  <c r="I54" i="1"/>
  <c r="J54" i="1" s="1"/>
  <c r="K54" i="1" s="1"/>
  <c r="L54" i="1" s="1"/>
  <c r="H46" i="1"/>
  <c r="I46" i="1"/>
  <c r="J46" i="1" s="1"/>
  <c r="K46" i="1" s="1"/>
  <c r="L46" i="1" s="1"/>
  <c r="H47" i="1"/>
  <c r="I47" i="1"/>
  <c r="J47" i="1" s="1"/>
  <c r="K47" i="1" s="1"/>
  <c r="L47" i="1" s="1"/>
  <c r="H42" i="1"/>
  <c r="I42" i="1"/>
  <c r="J42" i="1" s="1"/>
  <c r="K42" i="1" s="1"/>
  <c r="L42" i="1" s="1"/>
  <c r="H43" i="1"/>
  <c r="I43" i="1"/>
  <c r="J43" i="1" s="1"/>
  <c r="K43" i="1" s="1"/>
  <c r="L43" i="1" s="1"/>
  <c r="H34" i="1"/>
  <c r="I34" i="1"/>
  <c r="J34" i="1" s="1"/>
  <c r="K34" i="1" s="1"/>
  <c r="L34" i="1" s="1"/>
  <c r="H33" i="1"/>
  <c r="I33" i="1"/>
  <c r="J33" i="1" s="1"/>
  <c r="K33" i="1" s="1"/>
  <c r="L33" i="1" s="1"/>
  <c r="H35" i="1"/>
  <c r="I35" i="1"/>
  <c r="J35" i="1" s="1"/>
  <c r="K35" i="1" s="1"/>
  <c r="L35" i="1" s="1"/>
  <c r="H36" i="1"/>
  <c r="I36" i="1"/>
  <c r="J36" i="1" s="1"/>
  <c r="K36" i="1" s="1"/>
  <c r="L36" i="1" s="1"/>
  <c r="H39" i="1"/>
  <c r="I39" i="1"/>
  <c r="J39" i="1" s="1"/>
  <c r="K39" i="1" s="1"/>
  <c r="L39" i="1" s="1"/>
  <c r="H40" i="1"/>
  <c r="I40" i="1"/>
  <c r="J40" i="1" s="1"/>
  <c r="K40" i="1" s="1"/>
  <c r="L40" i="1" s="1"/>
  <c r="H38" i="1"/>
  <c r="I38" i="1"/>
  <c r="J38" i="1" s="1"/>
  <c r="K38" i="1" s="1"/>
  <c r="L38" i="1" s="1"/>
  <c r="H37" i="1"/>
  <c r="I37" i="1"/>
  <c r="J37" i="1" s="1"/>
  <c r="K37" i="1" s="1"/>
  <c r="L37" i="1" s="1"/>
  <c r="H32" i="1"/>
  <c r="I32" i="1"/>
  <c r="J32" i="1" s="1"/>
  <c r="K32" i="1" s="1"/>
  <c r="L32" i="1" s="1"/>
  <c r="H41" i="1"/>
  <c r="I41" i="1"/>
  <c r="J41" i="1" s="1"/>
  <c r="K41" i="1" s="1"/>
  <c r="L41" i="1" s="1"/>
  <c r="H22" i="1"/>
  <c r="I22" i="1"/>
  <c r="J22" i="1" s="1"/>
  <c r="K22" i="1" s="1"/>
  <c r="L22" i="1" s="1"/>
  <c r="H24" i="1"/>
  <c r="I24" i="1"/>
  <c r="J24" i="1" s="1"/>
  <c r="K24" i="1" s="1"/>
  <c r="L24" i="1" s="1"/>
  <c r="H27" i="1"/>
  <c r="I27" i="1"/>
  <c r="J27" i="1" s="1"/>
  <c r="K27" i="1" s="1"/>
  <c r="L27" i="1" s="1"/>
  <c r="H28" i="1"/>
  <c r="I28" i="1"/>
  <c r="J28" i="1" s="1"/>
  <c r="K28" i="1" s="1"/>
  <c r="L28" i="1" s="1"/>
  <c r="H25" i="1"/>
  <c r="I25" i="1"/>
  <c r="J25" i="1" s="1"/>
  <c r="K25" i="1" s="1"/>
  <c r="L25" i="1" s="1"/>
  <c r="H23" i="1"/>
  <c r="I23" i="1"/>
  <c r="J23" i="1" s="1"/>
  <c r="K23" i="1" s="1"/>
  <c r="L23" i="1" s="1"/>
  <c r="H31" i="1"/>
  <c r="I31" i="1"/>
  <c r="J31" i="1" s="1"/>
  <c r="K31" i="1" s="1"/>
  <c r="L31" i="1" s="1"/>
  <c r="H26" i="1"/>
  <c r="I26" i="1"/>
  <c r="J26" i="1" s="1"/>
  <c r="K26" i="1" s="1"/>
  <c r="L26" i="1" s="1"/>
  <c r="H29" i="1"/>
  <c r="I29" i="1"/>
  <c r="J29" i="1" s="1"/>
  <c r="K29" i="1" s="1"/>
  <c r="L29" i="1" s="1"/>
  <c r="H30" i="1"/>
  <c r="I30" i="1"/>
  <c r="J30" i="1" s="1"/>
  <c r="K30" i="1" s="1"/>
  <c r="L30" i="1" s="1"/>
  <c r="H3" i="1"/>
  <c r="I3" i="1"/>
  <c r="J3" i="1" s="1"/>
  <c r="K3" i="1" s="1"/>
  <c r="L3" i="1" s="1"/>
  <c r="H7" i="1"/>
  <c r="I7" i="1"/>
  <c r="J7" i="1" s="1"/>
  <c r="K7" i="1" s="1"/>
  <c r="L7" i="1" s="1"/>
  <c r="H6" i="1"/>
  <c r="I6" i="1"/>
  <c r="J6" i="1" s="1"/>
  <c r="K6" i="1" s="1"/>
  <c r="L6" i="1" s="1"/>
  <c r="H9" i="1"/>
  <c r="I9" i="1"/>
  <c r="J9" i="1" s="1"/>
  <c r="K9" i="1" s="1"/>
  <c r="L9" i="1" s="1"/>
  <c r="H4" i="1"/>
  <c r="I4" i="1"/>
  <c r="J4" i="1" s="1"/>
  <c r="K4" i="1" s="1"/>
  <c r="L4" i="1" s="1"/>
  <c r="H8" i="1"/>
  <c r="I8" i="1"/>
  <c r="J8" i="1" s="1"/>
  <c r="K8" i="1" s="1"/>
  <c r="L8" i="1" s="1"/>
  <c r="H10" i="1"/>
  <c r="I10" i="1"/>
  <c r="J10" i="1" s="1"/>
  <c r="K10" i="1" s="1"/>
  <c r="L10" i="1" s="1"/>
  <c r="H5" i="1"/>
  <c r="I5" i="1"/>
  <c r="J5" i="1" s="1"/>
  <c r="K5" i="1" s="1"/>
  <c r="L5" i="1" s="1"/>
  <c r="H2" i="1"/>
  <c r="I2" i="1"/>
  <c r="J2" i="1" s="1"/>
  <c r="K2" i="1" s="1"/>
  <c r="L2" i="1" s="1"/>
  <c r="H11" i="1"/>
  <c r="I11" i="1"/>
  <c r="J11" i="1" s="1"/>
  <c r="K11" i="1" s="1"/>
  <c r="L11" i="1" s="1"/>
  <c r="H12" i="1"/>
  <c r="I12" i="1"/>
  <c r="J12" i="1" s="1"/>
  <c r="K12" i="1" s="1"/>
  <c r="L12" i="1" s="1"/>
  <c r="H16" i="1"/>
  <c r="I16" i="1"/>
  <c r="J16" i="1" s="1"/>
  <c r="K16" i="1" s="1"/>
  <c r="L16" i="1" s="1"/>
  <c r="H13" i="1"/>
  <c r="I13" i="1"/>
  <c r="J13" i="1" s="1"/>
  <c r="K13" i="1" s="1"/>
  <c r="L13" i="1" s="1"/>
  <c r="H18" i="1"/>
  <c r="I18" i="1"/>
  <c r="J18" i="1" s="1"/>
  <c r="K18" i="1" s="1"/>
  <c r="L18" i="1" s="1"/>
  <c r="H20" i="1"/>
  <c r="I20" i="1"/>
  <c r="J20" i="1" s="1"/>
  <c r="K20" i="1" s="1"/>
  <c r="L20" i="1" s="1"/>
  <c r="H14" i="1"/>
  <c r="I14" i="1"/>
  <c r="J14" i="1" s="1"/>
  <c r="K14" i="1" s="1"/>
  <c r="L14" i="1" s="1"/>
  <c r="H17" i="1"/>
  <c r="I17" i="1"/>
  <c r="J17" i="1" s="1"/>
  <c r="K17" i="1" s="1"/>
  <c r="L17" i="1" s="1"/>
  <c r="H15" i="1"/>
  <c r="I15" i="1"/>
  <c r="J15" i="1" s="1"/>
  <c r="K15" i="1" s="1"/>
  <c r="L15" i="1" s="1"/>
  <c r="H19" i="1"/>
  <c r="I19" i="1"/>
  <c r="J19" i="1" s="1"/>
  <c r="K19" i="1" s="1"/>
  <c r="L19" i="1" s="1"/>
  <c r="H21" i="1"/>
  <c r="I21" i="1"/>
  <c r="J21" i="1" s="1"/>
  <c r="K21" i="1" s="1"/>
  <c r="L21" i="1" s="1"/>
  <c r="M55" i="1" l="1"/>
  <c r="N55" i="1" s="1"/>
  <c r="O55" i="1" s="1"/>
  <c r="P55" i="1" s="1"/>
  <c r="M59" i="1"/>
  <c r="N59" i="1" s="1"/>
  <c r="O59" i="1" s="1"/>
  <c r="P59" i="1" s="1"/>
  <c r="M56" i="1"/>
  <c r="N56" i="1" s="1"/>
  <c r="O56" i="1" s="1"/>
  <c r="P56" i="1" s="1"/>
  <c r="M60" i="1"/>
  <c r="N60" i="1" s="1"/>
  <c r="O60" i="1" s="1"/>
  <c r="P60" i="1" s="1"/>
  <c r="M63" i="1"/>
  <c r="N63" i="1" s="1"/>
  <c r="O63" i="1" s="1"/>
  <c r="P63" i="1" s="1"/>
  <c r="M62" i="1"/>
  <c r="N62" i="1" s="1"/>
  <c r="O62" i="1" s="1"/>
  <c r="P62" i="1" s="1"/>
  <c r="M61" i="1"/>
  <c r="N61" i="1" s="1"/>
  <c r="O61" i="1" s="1"/>
  <c r="P61" i="1" s="1"/>
  <c r="M57" i="1"/>
  <c r="N57" i="1" s="1"/>
  <c r="O57" i="1" s="1"/>
  <c r="P57" i="1" s="1"/>
  <c r="M58" i="1"/>
  <c r="N58" i="1" s="1"/>
  <c r="O58" i="1" s="1"/>
  <c r="P58" i="1" s="1"/>
  <c r="M48" i="1"/>
  <c r="N48" i="1" s="1"/>
  <c r="O48" i="1" s="1"/>
  <c r="P48" i="1" s="1"/>
  <c r="M52" i="1"/>
  <c r="N52" i="1" s="1"/>
  <c r="O52" i="1" s="1"/>
  <c r="P52" i="1" s="1"/>
  <c r="M54" i="1"/>
  <c r="N54" i="1" s="1"/>
  <c r="O54" i="1" s="1"/>
  <c r="P54" i="1" s="1"/>
  <c r="M47" i="1"/>
  <c r="N47" i="1" s="1"/>
  <c r="O47" i="1" s="1"/>
  <c r="P47" i="1" s="1"/>
  <c r="M45" i="1"/>
  <c r="N45" i="1" s="1"/>
  <c r="O45" i="1" s="1"/>
  <c r="P45" i="1" s="1"/>
  <c r="M51" i="1"/>
  <c r="N51" i="1" s="1"/>
  <c r="O51" i="1" s="1"/>
  <c r="P51" i="1" s="1"/>
  <c r="M46" i="1"/>
  <c r="N46" i="1" s="1"/>
  <c r="O46" i="1" s="1"/>
  <c r="P46" i="1" s="1"/>
  <c r="M42" i="1"/>
  <c r="N42" i="1" s="1"/>
  <c r="O42" i="1" s="1"/>
  <c r="P42" i="1" s="1"/>
  <c r="M43" i="1"/>
  <c r="N43" i="1" s="1"/>
  <c r="O43" i="1" s="1"/>
  <c r="P43" i="1" s="1"/>
  <c r="M53" i="1"/>
  <c r="N53" i="1" s="1"/>
  <c r="O53" i="1" s="1"/>
  <c r="P53" i="1" s="1"/>
  <c r="M49" i="1"/>
  <c r="N49" i="1" s="1"/>
  <c r="O49" i="1" s="1"/>
  <c r="P49" i="1" s="1"/>
  <c r="M44" i="1"/>
  <c r="N44" i="1" s="1"/>
  <c r="O44" i="1" s="1"/>
  <c r="P44" i="1" s="1"/>
  <c r="M50" i="1"/>
  <c r="N50" i="1" s="1"/>
  <c r="O50" i="1" s="1"/>
  <c r="P50" i="1" s="1"/>
  <c r="M33" i="1"/>
  <c r="N33" i="1" s="1"/>
  <c r="O33" i="1" s="1"/>
  <c r="P33" i="1" s="1"/>
  <c r="M32" i="1"/>
  <c r="N32" i="1" s="1"/>
  <c r="O32" i="1" s="1"/>
  <c r="P32" i="1" s="1"/>
  <c r="M41" i="1"/>
  <c r="N41" i="1" s="1"/>
  <c r="O41" i="1" s="1"/>
  <c r="P41" i="1" s="1"/>
  <c r="M35" i="1"/>
  <c r="N35" i="1" s="1"/>
  <c r="O35" i="1" s="1"/>
  <c r="P35" i="1" s="1"/>
  <c r="M37" i="1"/>
  <c r="N37" i="1" s="1"/>
  <c r="O37" i="1" s="1"/>
  <c r="P37" i="1" s="1"/>
  <c r="M40" i="1"/>
  <c r="N40" i="1" s="1"/>
  <c r="O40" i="1" s="1"/>
  <c r="P40" i="1" s="1"/>
  <c r="M36" i="1"/>
  <c r="N36" i="1" s="1"/>
  <c r="O36" i="1" s="1"/>
  <c r="P36" i="1" s="1"/>
  <c r="M38" i="1"/>
  <c r="N38" i="1" s="1"/>
  <c r="O38" i="1" s="1"/>
  <c r="P38" i="1" s="1"/>
  <c r="M39" i="1"/>
  <c r="N39" i="1" s="1"/>
  <c r="O39" i="1" s="1"/>
  <c r="P39" i="1" s="1"/>
  <c r="M34" i="1"/>
  <c r="N34" i="1" s="1"/>
  <c r="O34" i="1" s="1"/>
  <c r="P34" i="1" s="1"/>
  <c r="M25" i="1"/>
  <c r="N25" i="1" s="1"/>
  <c r="O25" i="1" s="1"/>
  <c r="P25" i="1" s="1"/>
  <c r="M30" i="1"/>
  <c r="N30" i="1" s="1"/>
  <c r="O30" i="1" s="1"/>
  <c r="P30" i="1" s="1"/>
  <c r="M26" i="1"/>
  <c r="N26" i="1" s="1"/>
  <c r="O26" i="1" s="1"/>
  <c r="P26" i="1" s="1"/>
  <c r="M23" i="1"/>
  <c r="N23" i="1" s="1"/>
  <c r="O23" i="1" s="1"/>
  <c r="P23" i="1" s="1"/>
  <c r="M27" i="1"/>
  <c r="N27" i="1" s="1"/>
  <c r="O27" i="1" s="1"/>
  <c r="P27" i="1" s="1"/>
  <c r="M29" i="1"/>
  <c r="N29" i="1" s="1"/>
  <c r="O29" i="1" s="1"/>
  <c r="P29" i="1" s="1"/>
  <c r="M31" i="1"/>
  <c r="N31" i="1" s="1"/>
  <c r="O31" i="1" s="1"/>
  <c r="P31" i="1" s="1"/>
  <c r="M24" i="1"/>
  <c r="N24" i="1" s="1"/>
  <c r="O24" i="1" s="1"/>
  <c r="P24" i="1" s="1"/>
  <c r="M28" i="1"/>
  <c r="N28" i="1" s="1"/>
  <c r="O28" i="1" s="1"/>
  <c r="P28" i="1" s="1"/>
  <c r="M22" i="1"/>
  <c r="N22" i="1" s="1"/>
  <c r="O22" i="1" s="1"/>
  <c r="P22" i="1" s="1"/>
  <c r="M13" i="1"/>
  <c r="N13" i="1" s="1"/>
  <c r="O13" i="1" s="1"/>
  <c r="P13" i="1" s="1"/>
  <c r="M14" i="1"/>
  <c r="N14" i="1" s="1"/>
  <c r="O14" i="1" s="1"/>
  <c r="P14" i="1" s="1"/>
  <c r="M15" i="1"/>
  <c r="N15" i="1" s="1"/>
  <c r="O15" i="1" s="1"/>
  <c r="P15" i="1" s="1"/>
  <c r="M20" i="1"/>
  <c r="N20" i="1" s="1"/>
  <c r="O20" i="1" s="1"/>
  <c r="P20" i="1" s="1"/>
  <c r="M17" i="1"/>
  <c r="N17" i="1" s="1"/>
  <c r="O17" i="1" s="1"/>
  <c r="P17" i="1" s="1"/>
  <c r="M21" i="1"/>
  <c r="N21" i="1" s="1"/>
  <c r="O21" i="1" s="1"/>
  <c r="P21" i="1" s="1"/>
  <c r="M18" i="1"/>
  <c r="N18" i="1" s="1"/>
  <c r="O18" i="1" s="1"/>
  <c r="P18" i="1" s="1"/>
  <c r="M19" i="1"/>
  <c r="N19" i="1" s="1"/>
  <c r="O19" i="1" s="1"/>
  <c r="P19" i="1" s="1"/>
  <c r="M16" i="1"/>
  <c r="N16" i="1" s="1"/>
  <c r="O16" i="1" s="1"/>
  <c r="P16" i="1" s="1"/>
  <c r="M12" i="1"/>
  <c r="N12" i="1" s="1"/>
  <c r="O12" i="1" s="1"/>
  <c r="P12" i="1" s="1"/>
  <c r="M7" i="1"/>
  <c r="N7" i="1" s="1"/>
  <c r="O7" i="1" s="1"/>
  <c r="P7" i="1" s="1"/>
  <c r="M4" i="1"/>
  <c r="N4" i="1" s="1"/>
  <c r="O4" i="1" s="1"/>
  <c r="P4" i="1" s="1"/>
  <c r="M3" i="1"/>
  <c r="N3" i="1" s="1"/>
  <c r="O3" i="1" s="1"/>
  <c r="P3" i="1" s="1"/>
  <c r="M11" i="1"/>
  <c r="N11" i="1" s="1"/>
  <c r="O11" i="1" s="1"/>
  <c r="P11" i="1" s="1"/>
  <c r="M9" i="1"/>
  <c r="N9" i="1" s="1"/>
  <c r="O9" i="1" s="1"/>
  <c r="P9" i="1" s="1"/>
  <c r="M10" i="1"/>
  <c r="N10" i="1" s="1"/>
  <c r="O10" i="1" s="1"/>
  <c r="P10" i="1" s="1"/>
  <c r="M2" i="1"/>
  <c r="N2" i="1" s="1"/>
  <c r="O2" i="1" s="1"/>
  <c r="P2" i="1" s="1"/>
  <c r="M6" i="1"/>
  <c r="N6" i="1" s="1"/>
  <c r="O6" i="1" s="1"/>
  <c r="P6" i="1" s="1"/>
  <c r="M8" i="1"/>
  <c r="N8" i="1" s="1"/>
  <c r="O8" i="1" s="1"/>
  <c r="P8" i="1" s="1"/>
  <c r="M5" i="1"/>
  <c r="N5" i="1" s="1"/>
  <c r="O5" i="1" s="1"/>
  <c r="P5" i="1" s="1"/>
  <c r="Q55" i="1" l="1"/>
  <c r="R55" i="1" s="1"/>
  <c r="S55" i="1" s="1"/>
  <c r="Q62" i="1"/>
  <c r="R62" i="1" s="1"/>
  <c r="S62" i="1" s="1"/>
  <c r="Q60" i="1"/>
  <c r="R60" i="1" s="1"/>
  <c r="S60" i="1" s="1"/>
  <c r="Q59" i="1"/>
  <c r="R59" i="1" s="1"/>
  <c r="S59" i="1" s="1"/>
  <c r="Q58" i="1"/>
  <c r="R58" i="1" s="1"/>
  <c r="S58" i="1" s="1"/>
  <c r="Q61" i="1"/>
  <c r="R61" i="1" s="1"/>
  <c r="S61" i="1" s="1"/>
  <c r="Q57" i="1"/>
  <c r="R57" i="1" s="1"/>
  <c r="S57" i="1" s="1"/>
  <c r="Q56" i="1"/>
  <c r="R56" i="1" s="1"/>
  <c r="S56" i="1" s="1"/>
  <c r="Q63" i="1"/>
  <c r="R63" i="1" s="1"/>
  <c r="S63" i="1" s="1"/>
  <c r="Q53" i="1"/>
  <c r="R53" i="1" s="1"/>
  <c r="S53" i="1" s="1"/>
  <c r="Q49" i="1"/>
  <c r="R49" i="1" s="1"/>
  <c r="S49" i="1" s="1"/>
  <c r="Q44" i="1"/>
  <c r="R44" i="1" s="1"/>
  <c r="S44" i="1" s="1"/>
  <c r="Q51" i="1"/>
  <c r="R51" i="1" s="1"/>
  <c r="S51" i="1" s="1"/>
  <c r="Q42" i="1"/>
  <c r="R42" i="1" s="1"/>
  <c r="S42" i="1" s="1"/>
  <c r="Q54" i="1"/>
  <c r="R54" i="1" s="1"/>
  <c r="S54" i="1" s="1"/>
  <c r="Q50" i="1"/>
  <c r="R50" i="1" s="1"/>
  <c r="S50" i="1" s="1"/>
  <c r="Q47" i="1"/>
  <c r="R47" i="1" s="1"/>
  <c r="S47" i="1" s="1"/>
  <c r="Q43" i="1"/>
  <c r="R43" i="1" s="1"/>
  <c r="S43" i="1" s="1"/>
  <c r="Q48" i="1"/>
  <c r="R48" i="1" s="1"/>
  <c r="S48" i="1" s="1"/>
  <c r="Q45" i="1"/>
  <c r="R45" i="1" s="1"/>
  <c r="S45" i="1" s="1"/>
  <c r="Q46" i="1"/>
  <c r="R46" i="1" s="1"/>
  <c r="S46" i="1" s="1"/>
  <c r="Q52" i="1"/>
  <c r="R52" i="1" s="1"/>
  <c r="S52" i="1" s="1"/>
  <c r="Q33" i="1"/>
  <c r="R33" i="1" s="1"/>
  <c r="S33" i="1" s="1"/>
  <c r="Q39" i="1"/>
  <c r="R39" i="1" s="1"/>
  <c r="S39" i="1" s="1"/>
  <c r="Q40" i="1"/>
  <c r="R40" i="1" s="1"/>
  <c r="S40" i="1" s="1"/>
  <c r="Q34" i="1"/>
  <c r="R34" i="1" s="1"/>
  <c r="S34" i="1" s="1"/>
  <c r="Q37" i="1"/>
  <c r="R37" i="1" s="1"/>
  <c r="S37" i="1" s="1"/>
  <c r="Q35" i="1"/>
  <c r="R35" i="1" s="1"/>
  <c r="S35" i="1" s="1"/>
  <c r="Q38" i="1"/>
  <c r="R38" i="1" s="1"/>
  <c r="S38" i="1" s="1"/>
  <c r="Q41" i="1"/>
  <c r="R41" i="1" s="1"/>
  <c r="S41" i="1" s="1"/>
  <c r="Q32" i="1"/>
  <c r="R32" i="1" s="1"/>
  <c r="S32" i="1" s="1"/>
  <c r="Q36" i="1"/>
  <c r="R36" i="1" s="1"/>
  <c r="S36" i="1" s="1"/>
  <c r="Q24" i="1"/>
  <c r="R24" i="1" s="1"/>
  <c r="S24" i="1" s="1"/>
  <c r="Q23" i="1"/>
  <c r="R23" i="1" s="1"/>
  <c r="S23" i="1" s="1"/>
  <c r="Q26" i="1"/>
  <c r="R26" i="1" s="1"/>
  <c r="S26" i="1" s="1"/>
  <c r="Q30" i="1"/>
  <c r="R30" i="1" s="1"/>
  <c r="S30" i="1" s="1"/>
  <c r="Q28" i="1"/>
  <c r="R28" i="1" s="1"/>
  <c r="S28" i="1" s="1"/>
  <c r="Q25" i="1"/>
  <c r="R25" i="1" s="1"/>
  <c r="S25" i="1" s="1"/>
  <c r="Q27" i="1"/>
  <c r="R27" i="1" s="1"/>
  <c r="S27" i="1" s="1"/>
  <c r="Q29" i="1"/>
  <c r="R29" i="1" s="1"/>
  <c r="S29" i="1" s="1"/>
  <c r="Q31" i="1"/>
  <c r="R31" i="1" s="1"/>
  <c r="S31" i="1" s="1"/>
  <c r="Q22" i="1"/>
  <c r="R22" i="1" s="1"/>
  <c r="S22" i="1" s="1"/>
  <c r="Q10" i="1"/>
  <c r="R10" i="1" s="1"/>
  <c r="S10" i="1" s="1"/>
  <c r="Q8" i="1"/>
  <c r="R8" i="1" s="1"/>
  <c r="S8" i="1" s="1"/>
  <c r="Q7" i="1"/>
  <c r="R7" i="1" s="1"/>
  <c r="S7" i="1" s="1"/>
  <c r="Q19" i="1"/>
  <c r="R19" i="1" s="1"/>
  <c r="S19" i="1" s="1"/>
  <c r="Q4" i="1"/>
  <c r="R4" i="1" s="1"/>
  <c r="S4" i="1" s="1"/>
  <c r="Q2" i="1"/>
  <c r="R2" i="1" s="1"/>
  <c r="S2" i="1" s="1"/>
  <c r="Q6" i="1"/>
  <c r="R6" i="1" s="1"/>
  <c r="S6" i="1" s="1"/>
  <c r="Q17" i="1"/>
  <c r="R17" i="1" s="1"/>
  <c r="S17" i="1" s="1"/>
  <c r="Q21" i="1"/>
  <c r="R21" i="1" s="1"/>
  <c r="S21" i="1" s="1"/>
  <c r="Q9" i="1"/>
  <c r="R9" i="1" s="1"/>
  <c r="S9" i="1" s="1"/>
  <c r="Q20" i="1"/>
  <c r="R20" i="1" s="1"/>
  <c r="S20" i="1" s="1"/>
  <c r="Q15" i="1"/>
  <c r="R15" i="1" s="1"/>
  <c r="S15" i="1" s="1"/>
  <c r="Q14" i="1"/>
  <c r="R14" i="1" s="1"/>
  <c r="S14" i="1" s="1"/>
  <c r="Q13" i="1"/>
  <c r="R13" i="1" s="1"/>
  <c r="S13" i="1" s="1"/>
  <c r="Q18" i="1"/>
  <c r="R18" i="1" s="1"/>
  <c r="S18" i="1" s="1"/>
  <c r="Q16" i="1"/>
  <c r="R16" i="1" s="1"/>
  <c r="S16" i="1" s="1"/>
  <c r="Q3" i="1"/>
  <c r="R3" i="1" s="1"/>
  <c r="S3" i="1" s="1"/>
  <c r="Q11" i="1"/>
  <c r="R11" i="1" s="1"/>
  <c r="S11" i="1" s="1"/>
  <c r="Q12" i="1"/>
  <c r="R12" i="1" s="1"/>
  <c r="S12" i="1" s="1"/>
  <c r="Q5" i="1"/>
  <c r="R5" i="1" s="1"/>
  <c r="S5" i="1" s="1"/>
</calcChain>
</file>

<file path=xl/sharedStrings.xml><?xml version="1.0" encoding="utf-8"?>
<sst xmlns="http://schemas.openxmlformats.org/spreadsheetml/2006/main" count="143" uniqueCount="82">
  <si>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</si>
  <si>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</si>
  <si>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</si>
  <si>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</si>
  <si>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</si>
  <si>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</si>
  <si>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</si>
  <si>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</si>
  <si>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</si>
  <si>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</si>
  <si>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</si>
  <si>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</si>
  <si>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</si>
  <si>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</si>
  <si>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</si>
  <si>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</si>
  <si>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</si>
  <si>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</si>
  <si>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</si>
  <si>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Balaklava</t>
  </si>
  <si>
    <t xml:space="preserve">King Of Avalon      </t>
  </si>
  <si>
    <t xml:space="preserve">Military Press      </t>
  </si>
  <si>
    <t xml:space="preserve">Sea Of Secrets      </t>
  </si>
  <si>
    <t xml:space="preserve">Chartin             </t>
  </si>
  <si>
    <t xml:space="preserve">Mardene             </t>
  </si>
  <si>
    <t xml:space="preserve">Hostess Susie       </t>
  </si>
  <si>
    <t xml:space="preserve">Rosay Monet         </t>
  </si>
  <si>
    <t xml:space="preserve">Kamalani            </t>
  </si>
  <si>
    <t xml:space="preserve">Lights Of Broadway  </t>
  </si>
  <si>
    <t xml:space="preserve">Prancing Ibis       </t>
  </si>
  <si>
    <t xml:space="preserve">Betta Eddie         </t>
  </si>
  <si>
    <t xml:space="preserve">Venusian            </t>
  </si>
  <si>
    <t xml:space="preserve">Good Approach       </t>
  </si>
  <si>
    <t xml:space="preserve">Desert Knight       </t>
  </si>
  <si>
    <t xml:space="preserve">Finch N Chips       </t>
  </si>
  <si>
    <t xml:space="preserve">Zeduki              </t>
  </si>
  <si>
    <t xml:space="preserve">Jive Baby           </t>
  </si>
  <si>
    <t xml:space="preserve">Nana Dulce          </t>
  </si>
  <si>
    <t xml:space="preserve">Casino Angel        </t>
  </si>
  <si>
    <t xml:space="preserve">Muscadelle          </t>
  </si>
  <si>
    <t xml:space="preserve">Jean Valjean        </t>
  </si>
  <si>
    <t xml:space="preserve">Lonrodex            </t>
  </si>
  <si>
    <t xml:space="preserve">Manage The Cycle    </t>
  </si>
  <si>
    <t xml:space="preserve">Love To Love        </t>
  </si>
  <si>
    <t xml:space="preserve">Aquilifer           </t>
  </si>
  <si>
    <t xml:space="preserve">Balcrest Belle      </t>
  </si>
  <si>
    <t xml:space="preserve">Bitaequi            </t>
  </si>
  <si>
    <t xml:space="preserve">Dawnburst           </t>
  </si>
  <si>
    <t xml:space="preserve">Dr Copper           </t>
  </si>
  <si>
    <t xml:space="preserve">Oregon Trail        </t>
  </si>
  <si>
    <t xml:space="preserve">Kong                </t>
  </si>
  <si>
    <t xml:space="preserve">Melmac              </t>
  </si>
  <si>
    <t xml:space="preserve">Honey Go Lightly    </t>
  </si>
  <si>
    <t xml:space="preserve">Magic Delta         </t>
  </si>
  <si>
    <t xml:space="preserve">Ashady Past         </t>
  </si>
  <si>
    <t xml:space="preserve">Maid In Milan       </t>
  </si>
  <si>
    <t xml:space="preserve">Rustydustysunshine  </t>
  </si>
  <si>
    <t xml:space="preserve">Cheh Cheh Charlee   </t>
  </si>
  <si>
    <t xml:space="preserve">Skara Brae          </t>
  </si>
  <si>
    <t xml:space="preserve">Tough Lassie        </t>
  </si>
  <si>
    <t xml:space="preserve">Mongolian Pride     </t>
  </si>
  <si>
    <t xml:space="preserve">Silent Don          </t>
  </si>
  <si>
    <t xml:space="preserve">Lancer              </t>
  </si>
  <si>
    <t xml:space="preserve">Ready Fora Moet     </t>
  </si>
  <si>
    <t xml:space="preserve">American Trouble    </t>
  </si>
  <si>
    <t xml:space="preserve">Applied             </t>
  </si>
  <si>
    <t xml:space="preserve">Fight For Freedom   </t>
  </si>
  <si>
    <t xml:space="preserve">Northern Superstar  </t>
  </si>
  <si>
    <t xml:space="preserve">Comogli             </t>
  </si>
  <si>
    <t xml:space="preserve">Sawtell             </t>
  </si>
  <si>
    <t xml:space="preserve">Gravity             </t>
  </si>
  <si>
    <t xml:space="preserve">Moscow Mule         </t>
  </si>
  <si>
    <t xml:space="preserve">Chelimo             </t>
  </si>
  <si>
    <t xml:space="preserve">Toorak Warrior      </t>
  </si>
  <si>
    <t xml:space="preserve">Vivaldis Quest      </t>
  </si>
  <si>
    <t xml:space="preserve">The Ladies Man      </t>
  </si>
  <si>
    <t xml:space="preserve">Run On              </t>
  </si>
  <si>
    <t xml:space="preserve">Obelos              </t>
  </si>
  <si>
    <t xml:space="preserve">Pivotal Force       </t>
  </si>
  <si>
    <t xml:space="preserve">Eight Rubies        </t>
  </si>
  <si>
    <t xml:space="preserve">Free Of Sin         </t>
  </si>
  <si>
    <t xml:space="preserve">Azzuro Bianco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</si>
</sst>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63"/>
  <sheetViews>
    <sheetView tabSelected="1" topLeftCell="B1" workbookViewId="0">
      <pane ySplit="1" topLeftCell="A2" activePane="bottomLeft" state="frozen"/>
      <selection activeCell="B1" sqref="B1"/>
      <selection pane="bottomLeft" activeCell="B64" sqref="A64:XFD101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1093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8.6640625" style="12" bestFit="1" customWidth="1"/>
    <col min="20" max="16384" width="8.88671875" style="8"/>
  </cols>
  <sheetData>
    <row r="1" spans="1:19" s="4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</row>
    <row r="2" spans="1:19" x14ac:dyDescent="0.3">
      <c r="A2" s="1">
        <v>4</v>
      </c>
      <c r="B2" s="5">
        <v>0.54861111111111105</v>
      </c>
      <c r="C2" s="1" t="s">
        <v>19</v>
      </c>
      <c r="D2" s="1">
        <v>1</v>
      </c>
      <c r="E2" s="1">
        <v>10</v>
      </c>
      <c r="F2" s="1" t="s">
        <v>28</v>
      </c>
      <c r="G2" s="1">
        <v>85.01</v>
      </c>
      <c r="H2" s="1">
        <f>1+COUNTIFS(A:A,A2,G:G,"&gt;"&amp;G2)</f>
        <v>1</v>
      </c>
      <c r="I2" s="2">
        <f>AVERAGEIF(A:A,A2,G:G)</f>
        <v>48.582000000000001</v>
      </c>
      <c r="J2" s="2">
        <f t="shared" ref="J2:J11" si="0">G2-I2</f>
        <v>36.428000000000004</v>
      </c>
      <c r="K2" s="2">
        <f t="shared" ref="K2:K11" si="1">90+J2</f>
        <v>126.428</v>
      </c>
      <c r="L2" s="2">
        <f t="shared" ref="L2:L11" si="2">EXP(0.06*K2)</f>
        <v>1969.7856328520063</v>
      </c>
      <c r="M2" s="2">
        <f>SUMIF(A:A,A2,L:L)</f>
        <v>4202.3630174681894</v>
      </c>
      <c r="N2" s="3">
        <f t="shared" ref="N2:N11" si="3">L2/M2</f>
        <v>0.46873285926610625</v>
      </c>
      <c r="O2" s="6">
        <f t="shared" ref="O2:O11" si="4">1/N2</f>
        <v>2.1334113455704755</v>
      </c>
      <c r="P2" s="3">
        <f t="shared" ref="P2:P11" si="5">IF(O2&gt;21,"",N2)</f>
        <v>0.46873285926610625</v>
      </c>
      <c r="Q2" s="3">
        <f>IF(ISNUMBER(P2),SUMIF(A:A,A2,P:P),"")</f>
        <v>0.91735507973555297</v>
      </c>
      <c r="R2" s="3">
        <f t="shared" ref="R2:R11" si="6">IFERROR(P2*(1/Q2),"")</f>
        <v>0.51096120751980623</v>
      </c>
      <c r="S2" s="7">
        <f t="shared" ref="S2:S11" si="7">IFERROR(1/R2,"")</f>
        <v>1.9570957350245366</v>
      </c>
    </row>
    <row r="3" spans="1:19" x14ac:dyDescent="0.3">
      <c r="A3" s="1">
        <v>4</v>
      </c>
      <c r="B3" s="5">
        <v>0.54861111111111105</v>
      </c>
      <c r="C3" s="1" t="s">
        <v>19</v>
      </c>
      <c r="D3" s="1">
        <v>1</v>
      </c>
      <c r="E3" s="1">
        <v>1</v>
      </c>
      <c r="F3" s="1" t="s">
        <v>20</v>
      </c>
      <c r="G3" s="1">
        <v>64.48</v>
      </c>
      <c r="H3" s="1">
        <f>1+COUNTIFS(A:A,A3,G:G,"&gt;"&amp;G3)</f>
        <v>2</v>
      </c>
      <c r="I3" s="2">
        <f>AVERAGEIF(A:A,A3,G:G)</f>
        <v>48.582000000000001</v>
      </c>
      <c r="J3" s="2">
        <f t="shared" si="0"/>
        <v>15.898000000000003</v>
      </c>
      <c r="K3" s="2">
        <f t="shared" si="1"/>
        <v>105.898</v>
      </c>
      <c r="L3" s="2">
        <f t="shared" si="2"/>
        <v>574.71829557049205</v>
      </c>
      <c r="M3" s="2">
        <f>SUMIF(A:A,A3,L:L)</f>
        <v>4202.3630174681894</v>
      </c>
      <c r="N3" s="3">
        <f t="shared" si="3"/>
        <v>0.13676074465283686</v>
      </c>
      <c r="O3" s="6">
        <f t="shared" si="4"/>
        <v>7.3120397416559166</v>
      </c>
      <c r="P3" s="3">
        <f t="shared" si="5"/>
        <v>0.13676074465283686</v>
      </c>
      <c r="Q3" s="3">
        <f>IF(ISNUMBER(P3),SUMIF(A:A,A3,P:P),"")</f>
        <v>0.91735507973555297</v>
      </c>
      <c r="R3" s="3">
        <f t="shared" si="6"/>
        <v>0.14908157993986476</v>
      </c>
      <c r="S3" s="7">
        <f t="shared" si="7"/>
        <v>6.7077368002362956</v>
      </c>
    </row>
    <row r="4" spans="1:19" x14ac:dyDescent="0.3">
      <c r="A4" s="1">
        <v>4</v>
      </c>
      <c r="B4" s="5">
        <v>0.54861111111111105</v>
      </c>
      <c r="C4" s="1" t="s">
        <v>19</v>
      </c>
      <c r="D4" s="1">
        <v>1</v>
      </c>
      <c r="E4" s="1">
        <v>5</v>
      </c>
      <c r="F4" s="1" t="s">
        <v>24</v>
      </c>
      <c r="G4" s="1">
        <v>60.74</v>
      </c>
      <c r="H4" s="1">
        <f>1+COUNTIFS(A:A,A4,G:G,"&gt;"&amp;G4)</f>
        <v>3</v>
      </c>
      <c r="I4" s="2">
        <f>AVERAGEIF(A:A,A4,G:G)</f>
        <v>48.582000000000001</v>
      </c>
      <c r="J4" s="2">
        <f t="shared" si="0"/>
        <v>12.158000000000001</v>
      </c>
      <c r="K4" s="2">
        <f t="shared" si="1"/>
        <v>102.158</v>
      </c>
      <c r="L4" s="2">
        <f t="shared" si="2"/>
        <v>459.19731598138429</v>
      </c>
      <c r="M4" s="2">
        <f>SUMIF(A:A,A4,L:L)</f>
        <v>4202.3630174681894</v>
      </c>
      <c r="N4" s="3">
        <f t="shared" si="3"/>
        <v>0.10927121575947009</v>
      </c>
      <c r="O4" s="6">
        <f t="shared" si="4"/>
        <v>9.1515408980277044</v>
      </c>
      <c r="P4" s="3">
        <f t="shared" si="5"/>
        <v>0.10927121575947009</v>
      </c>
      <c r="Q4" s="3">
        <f>IF(ISNUMBER(P4),SUMIF(A:A,A4,P:P),"")</f>
        <v>0.91735507973555297</v>
      </c>
      <c r="R4" s="3">
        <f t="shared" si="6"/>
        <v>0.11911550736817181</v>
      </c>
      <c r="S4" s="7">
        <f t="shared" si="7"/>
        <v>8.395212530213378</v>
      </c>
    </row>
    <row r="5" spans="1:19" x14ac:dyDescent="0.3">
      <c r="A5" s="1">
        <v>4</v>
      </c>
      <c r="B5" s="5">
        <v>0.54861111111111105</v>
      </c>
      <c r="C5" s="1" t="s">
        <v>19</v>
      </c>
      <c r="D5" s="1">
        <v>1</v>
      </c>
      <c r="E5" s="1">
        <v>9</v>
      </c>
      <c r="F5" s="1" t="s">
        <v>27</v>
      </c>
      <c r="G5" s="1">
        <v>54.41</v>
      </c>
      <c r="H5" s="1">
        <f>1+COUNTIFS(A:A,A5,G:G,"&gt;"&amp;G5)</f>
        <v>4</v>
      </c>
      <c r="I5" s="2">
        <f>AVERAGEIF(A:A,A5,G:G)</f>
        <v>48.582000000000001</v>
      </c>
      <c r="J5" s="2">
        <f t="shared" si="0"/>
        <v>5.8279999999999959</v>
      </c>
      <c r="K5" s="2">
        <f t="shared" si="1"/>
        <v>95.828000000000003</v>
      </c>
      <c r="L5" s="2">
        <f t="shared" si="2"/>
        <v>314.09013535924873</v>
      </c>
      <c r="M5" s="2">
        <f>SUMIF(A:A,A5,L:L)</f>
        <v>4202.3630174681894</v>
      </c>
      <c r="N5" s="3">
        <f t="shared" si="3"/>
        <v>7.4741314363764702E-2</v>
      </c>
      <c r="O5" s="6">
        <f t="shared" si="4"/>
        <v>13.379481060943309</v>
      </c>
      <c r="P5" s="3">
        <f t="shared" si="5"/>
        <v>7.4741314363764702E-2</v>
      </c>
      <c r="Q5" s="3">
        <f>IF(ISNUMBER(P5),SUMIF(A:A,A5,P:P),"")</f>
        <v>0.91735507973555297</v>
      </c>
      <c r="R5" s="3">
        <f t="shared" si="6"/>
        <v>8.1474792056866863E-2</v>
      </c>
      <c r="S5" s="7">
        <f t="shared" si="7"/>
        <v>12.273734915481972</v>
      </c>
    </row>
    <row r="6" spans="1:19" x14ac:dyDescent="0.3">
      <c r="A6" s="1">
        <v>4</v>
      </c>
      <c r="B6" s="5">
        <v>0.54861111111111105</v>
      </c>
      <c r="C6" s="1" t="s">
        <v>19</v>
      </c>
      <c r="D6" s="1">
        <v>1</v>
      </c>
      <c r="E6" s="1">
        <v>3</v>
      </c>
      <c r="F6" s="1" t="s">
        <v>22</v>
      </c>
      <c r="G6" s="1">
        <v>53.04</v>
      </c>
      <c r="H6" s="1">
        <f>1+COUNTIFS(A:A,A6,G:G,"&gt;"&amp;G6)</f>
        <v>5</v>
      </c>
      <c r="I6" s="2">
        <f>AVERAGEIF(A:A,A6,G:G)</f>
        <v>48.582000000000001</v>
      </c>
      <c r="J6" s="2">
        <f t="shared" si="0"/>
        <v>4.4579999999999984</v>
      </c>
      <c r="K6" s="2">
        <f t="shared" si="1"/>
        <v>94.457999999999998</v>
      </c>
      <c r="L6" s="2">
        <f t="shared" si="2"/>
        <v>289.30456750963725</v>
      </c>
      <c r="M6" s="2">
        <f>SUMIF(A:A,A6,L:L)</f>
        <v>4202.3630174681894</v>
      </c>
      <c r="N6" s="3">
        <f t="shared" si="3"/>
        <v>6.8843307041078869E-2</v>
      </c>
      <c r="O6" s="6">
        <f t="shared" si="4"/>
        <v>14.525740307671434</v>
      </c>
      <c r="P6" s="3">
        <f t="shared" si="5"/>
        <v>6.8843307041078869E-2</v>
      </c>
      <c r="Q6" s="3">
        <f>IF(ISNUMBER(P6),SUMIF(A:A,A6,P:P),"")</f>
        <v>0.91735507973555297</v>
      </c>
      <c r="R6" s="3">
        <f t="shared" si="6"/>
        <v>7.5045430675463654E-2</v>
      </c>
      <c r="S6" s="7">
        <f t="shared" si="7"/>
        <v>13.325261658161864</v>
      </c>
    </row>
    <row r="7" spans="1:19" x14ac:dyDescent="0.3">
      <c r="A7" s="1">
        <v>4</v>
      </c>
      <c r="B7" s="5">
        <v>0.54861111111111105</v>
      </c>
      <c r="C7" s="1" t="s">
        <v>19</v>
      </c>
      <c r="D7" s="1">
        <v>1</v>
      </c>
      <c r="E7" s="1">
        <v>2</v>
      </c>
      <c r="F7" s="1" t="s">
        <v>21</v>
      </c>
      <c r="G7" s="1">
        <v>50.47</v>
      </c>
      <c r="H7" s="1">
        <f>1+COUNTIFS(A:A,A7,G:G,"&gt;"&amp;G7)</f>
        <v>6</v>
      </c>
      <c r="I7" s="2">
        <f>AVERAGEIF(A:A,A7,G:G)</f>
        <v>48.582000000000001</v>
      </c>
      <c r="J7" s="2">
        <f t="shared" si="0"/>
        <v>1.8879999999999981</v>
      </c>
      <c r="K7" s="2">
        <f t="shared" si="1"/>
        <v>91.888000000000005</v>
      </c>
      <c r="L7" s="2">
        <f t="shared" si="2"/>
        <v>247.96311369450066</v>
      </c>
      <c r="M7" s="2">
        <f>SUMIF(A:A,A7,L:L)</f>
        <v>4202.3630174681894</v>
      </c>
      <c r="N7" s="3">
        <f t="shared" si="3"/>
        <v>5.9005638652296098E-2</v>
      </c>
      <c r="O7" s="6">
        <f t="shared" si="4"/>
        <v>16.947532860252956</v>
      </c>
      <c r="P7" s="3">
        <f t="shared" si="5"/>
        <v>5.9005638652296098E-2</v>
      </c>
      <c r="Q7" s="3">
        <f>IF(ISNUMBER(P7),SUMIF(A:A,A7,P:P),"")</f>
        <v>0.91735507973555297</v>
      </c>
      <c r="R7" s="3">
        <f t="shared" si="6"/>
        <v>6.4321482439826605E-2</v>
      </c>
      <c r="S7" s="7">
        <f t="shared" si="7"/>
        <v>15.546905358338252</v>
      </c>
    </row>
    <row r="8" spans="1:19" x14ac:dyDescent="0.3">
      <c r="A8" s="1">
        <v>4</v>
      </c>
      <c r="B8" s="5">
        <v>0.54861111111111105</v>
      </c>
      <c r="C8" s="1" t="s">
        <v>19</v>
      </c>
      <c r="D8" s="1">
        <v>1</v>
      </c>
      <c r="E8" s="1">
        <v>6</v>
      </c>
      <c r="F8" s="1" t="s">
        <v>25</v>
      </c>
      <c r="G8" s="1">
        <v>43.8</v>
      </c>
      <c r="H8" s="1">
        <f>1+COUNTIFS(A:A,A8,G:G,"&gt;"&amp;G8)</f>
        <v>7</v>
      </c>
      <c r="I8" s="2">
        <f>AVERAGEIF(A:A,A8,G:G)</f>
        <v>48.582000000000001</v>
      </c>
      <c r="J8" s="2">
        <f t="shared" si="0"/>
        <v>-4.7820000000000036</v>
      </c>
      <c r="K8" s="2">
        <f t="shared" si="1"/>
        <v>85.217999999999989</v>
      </c>
      <c r="L8" s="2">
        <f t="shared" si="2"/>
        <v>166.18140618175195</v>
      </c>
      <c r="M8" s="2">
        <f>SUMIF(A:A,A8,L:L)</f>
        <v>4202.3630174681894</v>
      </c>
      <c r="N8" s="3">
        <f t="shared" si="3"/>
        <v>3.9544752676286349E-2</v>
      </c>
      <c r="O8" s="6">
        <f t="shared" si="4"/>
        <v>25.287805140318053</v>
      </c>
      <c r="P8" s="3" t="str">
        <f t="shared" si="5"/>
        <v/>
      </c>
      <c r="Q8" s="3" t="str">
        <f>IF(ISNUMBER(P8),SUMIF(A:A,A8,P:P),"")</f>
        <v/>
      </c>
      <c r="R8" s="3" t="str">
        <f t="shared" si="6"/>
        <v/>
      </c>
      <c r="S8" s="7" t="str">
        <f t="shared" si="7"/>
        <v/>
      </c>
    </row>
    <row r="9" spans="1:19" x14ac:dyDescent="0.3">
      <c r="A9" s="1">
        <v>4</v>
      </c>
      <c r="B9" s="5">
        <v>0.54861111111111105</v>
      </c>
      <c r="C9" s="1" t="s">
        <v>19</v>
      </c>
      <c r="D9" s="1">
        <v>1</v>
      </c>
      <c r="E9" s="1">
        <v>4</v>
      </c>
      <c r="F9" s="1" t="s">
        <v>23</v>
      </c>
      <c r="G9" s="1">
        <v>36.409999999999997</v>
      </c>
      <c r="H9" s="1">
        <f>1+COUNTIFS(A:A,A9,G:G,"&gt;"&amp;G9)</f>
        <v>8</v>
      </c>
      <c r="I9" s="2">
        <f>AVERAGEIF(A:A,A9,G:G)</f>
        <v>48.582000000000001</v>
      </c>
      <c r="J9" s="2">
        <f t="shared" si="0"/>
        <v>-12.172000000000004</v>
      </c>
      <c r="K9" s="2">
        <f t="shared" si="1"/>
        <v>77.828000000000003</v>
      </c>
      <c r="L9" s="2">
        <f t="shared" si="2"/>
        <v>106.66360461721415</v>
      </c>
      <c r="M9" s="2">
        <f>SUMIF(A:A,A9,L:L)</f>
        <v>4202.3630174681894</v>
      </c>
      <c r="N9" s="3">
        <f t="shared" si="3"/>
        <v>2.5381815938756311E-2</v>
      </c>
      <c r="O9" s="6">
        <f t="shared" si="4"/>
        <v>39.398284284028229</v>
      </c>
      <c r="P9" s="3" t="str">
        <f t="shared" si="5"/>
        <v/>
      </c>
      <c r="Q9" s="3" t="str">
        <f>IF(ISNUMBER(P9),SUMIF(A:A,A9,P:P),"")</f>
        <v/>
      </c>
      <c r="R9" s="3" t="str">
        <f t="shared" si="6"/>
        <v/>
      </c>
      <c r="S9" s="7" t="str">
        <f t="shared" si="7"/>
        <v/>
      </c>
    </row>
    <row r="10" spans="1:19" x14ac:dyDescent="0.3">
      <c r="A10" s="1">
        <v>4</v>
      </c>
      <c r="B10" s="5">
        <v>0.54861111111111105</v>
      </c>
      <c r="C10" s="1" t="s">
        <v>19</v>
      </c>
      <c r="D10" s="1">
        <v>1</v>
      </c>
      <c r="E10" s="1">
        <v>7</v>
      </c>
      <c r="F10" s="1" t="s">
        <v>26</v>
      </c>
      <c r="G10" s="1">
        <v>20.87</v>
      </c>
      <c r="H10" s="1">
        <f>1+COUNTIFS(A:A,A10,G:G,"&gt;"&amp;G10)</f>
        <v>9</v>
      </c>
      <c r="I10" s="2">
        <f>AVERAGEIF(A:A,A10,G:G)</f>
        <v>48.582000000000001</v>
      </c>
      <c r="J10" s="2">
        <f t="shared" si="0"/>
        <v>-27.712</v>
      </c>
      <c r="K10" s="2">
        <f t="shared" si="1"/>
        <v>62.287999999999997</v>
      </c>
      <c r="L10" s="2">
        <f t="shared" si="2"/>
        <v>41.983639219535085</v>
      </c>
      <c r="M10" s="2">
        <f>SUMIF(A:A,A10,L:L)</f>
        <v>4202.3630174681894</v>
      </c>
      <c r="N10" s="3">
        <f t="shared" si="3"/>
        <v>9.9904836981049537E-3</v>
      </c>
      <c r="O10" s="6">
        <f t="shared" si="4"/>
        <v>100.09525366521395</v>
      </c>
      <c r="P10" s="3" t="str">
        <f t="shared" si="5"/>
        <v/>
      </c>
      <c r="Q10" s="3" t="str">
        <f>IF(ISNUMBER(P10),SUMIF(A:A,A10,P:P),"")</f>
        <v/>
      </c>
      <c r="R10" s="3" t="str">
        <f t="shared" si="6"/>
        <v/>
      </c>
      <c r="S10" s="7" t="str">
        <f t="shared" si="7"/>
        <v/>
      </c>
    </row>
    <row r="11" spans="1:19" x14ac:dyDescent="0.3">
      <c r="A11" s="1">
        <v>4</v>
      </c>
      <c r="B11" s="5">
        <v>0.54861111111111105</v>
      </c>
      <c r="C11" s="1" t="s">
        <v>19</v>
      </c>
      <c r="D11" s="1">
        <v>1</v>
      </c>
      <c r="E11" s="1">
        <v>11</v>
      </c>
      <c r="F11" s="1" t="s">
        <v>29</v>
      </c>
      <c r="G11" s="1">
        <v>16.59</v>
      </c>
      <c r="H11" s="1">
        <f>1+COUNTIFS(A:A,A11,G:G,"&gt;"&amp;G11)</f>
        <v>10</v>
      </c>
      <c r="I11" s="2">
        <f>AVERAGEIF(A:A,A11,G:G)</f>
        <v>48.582000000000001</v>
      </c>
      <c r="J11" s="2">
        <f t="shared" si="0"/>
        <v>-31.992000000000001</v>
      </c>
      <c r="K11" s="2">
        <f t="shared" si="1"/>
        <v>58.007999999999996</v>
      </c>
      <c r="L11" s="2">
        <f t="shared" si="2"/>
        <v>32.475306482418553</v>
      </c>
      <c r="M11" s="2">
        <f>SUMIF(A:A,A11,L:L)</f>
        <v>4202.3630174681894</v>
      </c>
      <c r="N11" s="3">
        <f t="shared" si="3"/>
        <v>7.7278679512994691E-3</v>
      </c>
      <c r="O11" s="6">
        <f t="shared" si="4"/>
        <v>129.40179701593456</v>
      </c>
      <c r="P11" s="3" t="str">
        <f t="shared" si="5"/>
        <v/>
      </c>
      <c r="Q11" s="3" t="str">
        <f>IF(ISNUMBER(P11),SUMIF(A:A,A11,P:P),"")</f>
        <v/>
      </c>
      <c r="R11" s="3" t="str">
        <f t="shared" si="6"/>
        <v/>
      </c>
      <c r="S11" s="7" t="str">
        <f t="shared" si="7"/>
        <v/>
      </c>
    </row>
    <row r="12" spans="1:19" x14ac:dyDescent="0.3">
      <c r="A12" s="1">
        <v>8</v>
      </c>
      <c r="B12" s="5">
        <v>0.60069444444444442</v>
      </c>
      <c r="C12" s="1" t="s">
        <v>19</v>
      </c>
      <c r="D12" s="1">
        <v>3</v>
      </c>
      <c r="E12" s="1">
        <v>2</v>
      </c>
      <c r="F12" s="1" t="s">
        <v>30</v>
      </c>
      <c r="G12" s="1">
        <v>66.540000000000006</v>
      </c>
      <c r="H12" s="1">
        <f>1+COUNTIFS(A:A,A12,G:G,"&gt;"&amp;G12)</f>
        <v>1</v>
      </c>
      <c r="I12" s="2">
        <f>AVERAGEIF(A:A,A12,G:G)</f>
        <v>48.130999999999993</v>
      </c>
      <c r="J12" s="2">
        <f t="shared" ref="J12:J25" si="8">G12-I12</f>
        <v>18.409000000000013</v>
      </c>
      <c r="K12" s="2">
        <f t="shared" ref="K12:K25" si="9">90+J12</f>
        <v>108.40900000000002</v>
      </c>
      <c r="L12" s="2">
        <f t="shared" ref="L12:L25" si="10">EXP(0.06*K12)</f>
        <v>668.16824126043321</v>
      </c>
      <c r="M12" s="2">
        <f>SUMIF(A:A,A12,L:L)</f>
        <v>2910.3036941690948</v>
      </c>
      <c r="N12" s="3">
        <f t="shared" ref="N12:N25" si="11">L12/M12</f>
        <v>0.2295871192409005</v>
      </c>
      <c r="O12" s="6">
        <f t="shared" ref="O12:O25" si="12">1/N12</f>
        <v>4.3556450523285797</v>
      </c>
      <c r="P12" s="3">
        <f t="shared" ref="P12:P25" si="13">IF(O12&gt;21,"",N12)</f>
        <v>0.2295871192409005</v>
      </c>
      <c r="Q12" s="3">
        <f>IF(ISNUMBER(P12),SUMIF(A:A,A12,P:P),"")</f>
        <v>0.91262979236566943</v>
      </c>
      <c r="R12" s="3">
        <f t="shared" ref="R12:R25" si="14">IFERROR(P12*(1/Q12),"")</f>
        <v>0.25156654008168772</v>
      </c>
      <c r="S12" s="7">
        <f t="shared" ref="S12:S25" si="15">IFERROR(1/R12,"")</f>
        <v>3.9750914397251869</v>
      </c>
    </row>
    <row r="13" spans="1:19" x14ac:dyDescent="0.3">
      <c r="A13" s="1">
        <v>8</v>
      </c>
      <c r="B13" s="5">
        <v>0.60069444444444442</v>
      </c>
      <c r="C13" s="1" t="s">
        <v>19</v>
      </c>
      <c r="D13" s="1">
        <v>3</v>
      </c>
      <c r="E13" s="1">
        <v>4</v>
      </c>
      <c r="F13" s="1" t="s">
        <v>32</v>
      </c>
      <c r="G13" s="1">
        <v>63.6</v>
      </c>
      <c r="H13" s="1">
        <f>1+COUNTIFS(A:A,A13,G:G,"&gt;"&amp;G13)</f>
        <v>2</v>
      </c>
      <c r="I13" s="2">
        <f>AVERAGEIF(A:A,A13,G:G)</f>
        <v>48.130999999999993</v>
      </c>
      <c r="J13" s="2">
        <f t="shared" si="8"/>
        <v>15.469000000000008</v>
      </c>
      <c r="K13" s="2">
        <f t="shared" si="9"/>
        <v>105.46900000000001</v>
      </c>
      <c r="L13" s="2">
        <f t="shared" si="10"/>
        <v>560.11381267555305</v>
      </c>
      <c r="M13" s="2">
        <f>SUMIF(A:A,A13,L:L)</f>
        <v>2910.3036941690948</v>
      </c>
      <c r="N13" s="3">
        <f t="shared" si="11"/>
        <v>0.19245888798401437</v>
      </c>
      <c r="O13" s="6">
        <f t="shared" si="12"/>
        <v>5.1959148807046001</v>
      </c>
      <c r="P13" s="3">
        <f t="shared" si="13"/>
        <v>0.19245888798401437</v>
      </c>
      <c r="Q13" s="3">
        <f>IF(ISNUMBER(P13),SUMIF(A:A,A13,P:P),"")</f>
        <v>0.91262979236566943</v>
      </c>
      <c r="R13" s="3">
        <f t="shared" si="14"/>
        <v>0.21088385410379043</v>
      </c>
      <c r="S13" s="7">
        <f t="shared" si="15"/>
        <v>4.7419467187271307</v>
      </c>
    </row>
    <row r="14" spans="1:19" x14ac:dyDescent="0.3">
      <c r="A14" s="1">
        <v>8</v>
      </c>
      <c r="B14" s="5">
        <v>0.60069444444444442</v>
      </c>
      <c r="C14" s="1" t="s">
        <v>19</v>
      </c>
      <c r="D14" s="1">
        <v>3</v>
      </c>
      <c r="E14" s="1">
        <v>7</v>
      </c>
      <c r="F14" s="1" t="s">
        <v>35</v>
      </c>
      <c r="G14" s="1">
        <v>60.05</v>
      </c>
      <c r="H14" s="1">
        <f>1+COUNTIFS(A:A,A14,G:G,"&gt;"&amp;G14)</f>
        <v>3</v>
      </c>
      <c r="I14" s="2">
        <f>AVERAGEIF(A:A,A14,G:G)</f>
        <v>48.130999999999993</v>
      </c>
      <c r="J14" s="2">
        <f t="shared" si="8"/>
        <v>11.919000000000004</v>
      </c>
      <c r="K14" s="2">
        <f t="shared" si="9"/>
        <v>101.91900000000001</v>
      </c>
      <c r="L14" s="2">
        <f t="shared" si="10"/>
        <v>452.65941525347472</v>
      </c>
      <c r="M14" s="2">
        <f>SUMIF(A:A,A14,L:L)</f>
        <v>2910.3036941690948</v>
      </c>
      <c r="N14" s="3">
        <f t="shared" si="11"/>
        <v>0.15553683148614189</v>
      </c>
      <c r="O14" s="6">
        <f t="shared" si="12"/>
        <v>6.4293453225520967</v>
      </c>
      <c r="P14" s="3">
        <f t="shared" si="13"/>
        <v>0.15553683148614189</v>
      </c>
      <c r="Q14" s="3">
        <f>IF(ISNUMBER(P14),SUMIF(A:A,A14,P:P),"")</f>
        <v>0.91262979236566943</v>
      </c>
      <c r="R14" s="3">
        <f t="shared" si="14"/>
        <v>0.17042708093384479</v>
      </c>
      <c r="S14" s="7">
        <f t="shared" si="15"/>
        <v>5.8676120867679069</v>
      </c>
    </row>
    <row r="15" spans="1:19" x14ac:dyDescent="0.3">
      <c r="A15" s="1">
        <v>8</v>
      </c>
      <c r="B15" s="5">
        <v>0.60069444444444442</v>
      </c>
      <c r="C15" s="1" t="s">
        <v>19</v>
      </c>
      <c r="D15" s="1">
        <v>3</v>
      </c>
      <c r="E15" s="1">
        <v>10</v>
      </c>
      <c r="F15" s="1" t="s">
        <v>37</v>
      </c>
      <c r="G15" s="1">
        <v>56.09</v>
      </c>
      <c r="H15" s="1">
        <f>1+COUNTIFS(A:A,A15,G:G,"&gt;"&amp;G15)</f>
        <v>4</v>
      </c>
      <c r="I15" s="2">
        <f>AVERAGEIF(A:A,A15,G:G)</f>
        <v>48.130999999999993</v>
      </c>
      <c r="J15" s="2">
        <f t="shared" si="8"/>
        <v>7.9590000000000103</v>
      </c>
      <c r="K15" s="2">
        <f t="shared" si="9"/>
        <v>97.959000000000003</v>
      </c>
      <c r="L15" s="2">
        <f t="shared" si="10"/>
        <v>356.93011274621745</v>
      </c>
      <c r="M15" s="2">
        <f>SUMIF(A:A,A15,L:L)</f>
        <v>2910.3036941690948</v>
      </c>
      <c r="N15" s="3">
        <f t="shared" si="11"/>
        <v>0.12264359677010363</v>
      </c>
      <c r="O15" s="6">
        <f t="shared" si="12"/>
        <v>8.1537073792324257</v>
      </c>
      <c r="P15" s="3">
        <f t="shared" si="13"/>
        <v>0.12264359677010363</v>
      </c>
      <c r="Q15" s="3">
        <f>IF(ISNUMBER(P15),SUMIF(A:A,A15,P:P),"")</f>
        <v>0.91262979236566943</v>
      </c>
      <c r="R15" s="3">
        <f t="shared" si="14"/>
        <v>0.13438482700876284</v>
      </c>
      <c r="S15" s="7">
        <f t="shared" si="15"/>
        <v>7.4413162725193152</v>
      </c>
    </row>
    <row r="16" spans="1:19" x14ac:dyDescent="0.3">
      <c r="A16" s="1">
        <v>8</v>
      </c>
      <c r="B16" s="5">
        <v>0.60069444444444442</v>
      </c>
      <c r="C16" s="1" t="s">
        <v>19</v>
      </c>
      <c r="D16" s="1">
        <v>3</v>
      </c>
      <c r="E16" s="1">
        <v>3</v>
      </c>
      <c r="F16" s="1" t="s">
        <v>31</v>
      </c>
      <c r="G16" s="1">
        <v>51.62</v>
      </c>
      <c r="H16" s="1">
        <f>1+COUNTIFS(A:A,A16,G:G,"&gt;"&amp;G16)</f>
        <v>5</v>
      </c>
      <c r="I16" s="2">
        <f>AVERAGEIF(A:A,A16,G:G)</f>
        <v>48.130999999999993</v>
      </c>
      <c r="J16" s="2">
        <f t="shared" si="8"/>
        <v>3.4890000000000043</v>
      </c>
      <c r="K16" s="2">
        <f t="shared" si="9"/>
        <v>93.489000000000004</v>
      </c>
      <c r="L16" s="2">
        <f t="shared" si="10"/>
        <v>272.96402228540296</v>
      </c>
      <c r="M16" s="2">
        <f>SUMIF(A:A,A16,L:L)</f>
        <v>2910.3036941690948</v>
      </c>
      <c r="N16" s="3">
        <f t="shared" si="11"/>
        <v>9.3792281139695788E-2</v>
      </c>
      <c r="O16" s="6">
        <f t="shared" si="12"/>
        <v>10.661858181171469</v>
      </c>
      <c r="P16" s="3">
        <f t="shared" si="13"/>
        <v>9.3792281139695788E-2</v>
      </c>
      <c r="Q16" s="3">
        <f>IF(ISNUMBER(P16),SUMIF(A:A,A16,P:P),"")</f>
        <v>0.91262979236566943</v>
      </c>
      <c r="R16" s="3">
        <f t="shared" si="14"/>
        <v>0.1027714434968998</v>
      </c>
      <c r="S16" s="7">
        <f t="shared" si="15"/>
        <v>9.7303294181147315</v>
      </c>
    </row>
    <row r="17" spans="1:19" x14ac:dyDescent="0.3">
      <c r="A17" s="1">
        <v>8</v>
      </c>
      <c r="B17" s="5">
        <v>0.60069444444444442</v>
      </c>
      <c r="C17" s="1" t="s">
        <v>19</v>
      </c>
      <c r="D17" s="1">
        <v>3</v>
      </c>
      <c r="E17" s="1">
        <v>9</v>
      </c>
      <c r="F17" s="1" t="s">
        <v>36</v>
      </c>
      <c r="G17" s="1">
        <v>45.1</v>
      </c>
      <c r="H17" s="1">
        <f>1+COUNTIFS(A:A,A17,G:G,"&gt;"&amp;G17)</f>
        <v>6</v>
      </c>
      <c r="I17" s="2">
        <f>AVERAGEIF(A:A,A17,G:G)</f>
        <v>48.130999999999993</v>
      </c>
      <c r="J17" s="2">
        <f t="shared" si="8"/>
        <v>-3.0309999999999917</v>
      </c>
      <c r="K17" s="2">
        <f t="shared" si="9"/>
        <v>86.969000000000008</v>
      </c>
      <c r="L17" s="2">
        <f t="shared" si="10"/>
        <v>184.59052618921828</v>
      </c>
      <c r="M17" s="2">
        <f>SUMIF(A:A,A17,L:L)</f>
        <v>2910.3036941690948</v>
      </c>
      <c r="N17" s="3">
        <f t="shared" si="11"/>
        <v>6.3426551173697956E-2</v>
      </c>
      <c r="O17" s="6">
        <f t="shared" si="12"/>
        <v>15.766267935039247</v>
      </c>
      <c r="P17" s="3">
        <f t="shared" si="13"/>
        <v>6.3426551173697956E-2</v>
      </c>
      <c r="Q17" s="3">
        <f>IF(ISNUMBER(P17),SUMIF(A:A,A17,P:P),"")</f>
        <v>0.91262979236566943</v>
      </c>
      <c r="R17" s="3">
        <f t="shared" si="14"/>
        <v>6.9498663865976917E-2</v>
      </c>
      <c r="S17" s="7">
        <f t="shared" si="15"/>
        <v>14.388765831936377</v>
      </c>
    </row>
    <row r="18" spans="1:19" x14ac:dyDescent="0.3">
      <c r="A18" s="1">
        <v>8</v>
      </c>
      <c r="B18" s="5">
        <v>0.60069444444444442</v>
      </c>
      <c r="C18" s="1" t="s">
        <v>19</v>
      </c>
      <c r="D18" s="1">
        <v>3</v>
      </c>
      <c r="E18" s="1">
        <v>5</v>
      </c>
      <c r="F18" s="1" t="s">
        <v>33</v>
      </c>
      <c r="G18" s="1">
        <v>42.78</v>
      </c>
      <c r="H18" s="1">
        <f>1+COUNTIFS(A:A,A18,G:G,"&gt;"&amp;G18)</f>
        <v>7</v>
      </c>
      <c r="I18" s="2">
        <f>AVERAGEIF(A:A,A18,G:G)</f>
        <v>48.130999999999993</v>
      </c>
      <c r="J18" s="2">
        <f t="shared" si="8"/>
        <v>-5.350999999999992</v>
      </c>
      <c r="K18" s="2">
        <f t="shared" si="9"/>
        <v>84.649000000000001</v>
      </c>
      <c r="L18" s="2">
        <f t="shared" si="10"/>
        <v>160.603725720282</v>
      </c>
      <c r="M18" s="2">
        <f>SUMIF(A:A,A18,L:L)</f>
        <v>2910.3036941690948</v>
      </c>
      <c r="N18" s="3">
        <f t="shared" si="11"/>
        <v>5.5184524571115286E-2</v>
      </c>
      <c r="O18" s="6">
        <f t="shared" si="12"/>
        <v>18.12102229333005</v>
      </c>
      <c r="P18" s="3">
        <f t="shared" si="13"/>
        <v>5.5184524571115286E-2</v>
      </c>
      <c r="Q18" s="3">
        <f>IF(ISNUMBER(P18),SUMIF(A:A,A18,P:P),"")</f>
        <v>0.91262979236566943</v>
      </c>
      <c r="R18" s="3">
        <f t="shared" si="14"/>
        <v>6.0467590509037578E-2</v>
      </c>
      <c r="S18" s="7">
        <f t="shared" si="15"/>
        <v>16.53778481301547</v>
      </c>
    </row>
    <row r="19" spans="1:19" x14ac:dyDescent="0.3">
      <c r="A19" s="1">
        <v>8</v>
      </c>
      <c r="B19" s="5">
        <v>0.60069444444444442</v>
      </c>
      <c r="C19" s="1" t="s">
        <v>19</v>
      </c>
      <c r="D19" s="1">
        <v>3</v>
      </c>
      <c r="E19" s="1">
        <v>11</v>
      </c>
      <c r="F19" s="1" t="s">
        <v>38</v>
      </c>
      <c r="G19" s="1">
        <v>35.130000000000003</v>
      </c>
      <c r="H19" s="1">
        <f>1+COUNTIFS(A:A,A19,G:G,"&gt;"&amp;G19)</f>
        <v>8</v>
      </c>
      <c r="I19" s="2">
        <f>AVERAGEIF(A:A,A19,G:G)</f>
        <v>48.130999999999993</v>
      </c>
      <c r="J19" s="2">
        <f t="shared" si="8"/>
        <v>-13.000999999999991</v>
      </c>
      <c r="K19" s="2">
        <f t="shared" si="9"/>
        <v>76.999000000000009</v>
      </c>
      <c r="L19" s="2">
        <f t="shared" si="10"/>
        <v>101.48794267030351</v>
      </c>
      <c r="M19" s="2">
        <f>SUMIF(A:A,A19,L:L)</f>
        <v>2910.3036941690948</v>
      </c>
      <c r="N19" s="3">
        <f t="shared" si="11"/>
        <v>3.4871942359018582E-2</v>
      </c>
      <c r="O19" s="6">
        <f t="shared" si="12"/>
        <v>28.676349304109813</v>
      </c>
      <c r="P19" s="3" t="str">
        <f t="shared" si="13"/>
        <v/>
      </c>
      <c r="Q19" s="3" t="str">
        <f>IF(ISNUMBER(P19),SUMIF(A:A,A19,P:P),"")</f>
        <v/>
      </c>
      <c r="R19" s="3" t="str">
        <f t="shared" si="14"/>
        <v/>
      </c>
      <c r="S19" s="7" t="str">
        <f t="shared" si="15"/>
        <v/>
      </c>
    </row>
    <row r="20" spans="1:19" x14ac:dyDescent="0.3">
      <c r="A20" s="1">
        <v>8</v>
      </c>
      <c r="B20" s="5">
        <v>0.60069444444444442</v>
      </c>
      <c r="C20" s="1" t="s">
        <v>19</v>
      </c>
      <c r="D20" s="1">
        <v>3</v>
      </c>
      <c r="E20" s="1">
        <v>6</v>
      </c>
      <c r="F20" s="1" t="s">
        <v>34</v>
      </c>
      <c r="G20" s="1">
        <v>32.76</v>
      </c>
      <c r="H20" s="1">
        <f>1+COUNTIFS(A:A,A20,G:G,"&gt;"&amp;G20)</f>
        <v>9</v>
      </c>
      <c r="I20" s="2">
        <f>AVERAGEIF(A:A,A20,G:G)</f>
        <v>48.130999999999993</v>
      </c>
      <c r="J20" s="2">
        <f t="shared" si="8"/>
        <v>-15.370999999999995</v>
      </c>
      <c r="K20" s="2">
        <f t="shared" si="9"/>
        <v>74.629000000000005</v>
      </c>
      <c r="L20" s="2">
        <f t="shared" si="10"/>
        <v>88.035487479456037</v>
      </c>
      <c r="M20" s="2">
        <f>SUMIF(A:A,A20,L:L)</f>
        <v>2910.3036941690948</v>
      </c>
      <c r="N20" s="3">
        <f t="shared" si="11"/>
        <v>3.0249587923019346E-2</v>
      </c>
      <c r="O20" s="6">
        <f t="shared" si="12"/>
        <v>33.05830157239992</v>
      </c>
      <c r="P20" s="3" t="str">
        <f t="shared" si="13"/>
        <v/>
      </c>
      <c r="Q20" s="3" t="str">
        <f>IF(ISNUMBER(P20),SUMIF(A:A,A20,P:P),"")</f>
        <v/>
      </c>
      <c r="R20" s="3" t="str">
        <f t="shared" si="14"/>
        <v/>
      </c>
      <c r="S20" s="7" t="str">
        <f t="shared" si="15"/>
        <v/>
      </c>
    </row>
    <row r="21" spans="1:19" x14ac:dyDescent="0.3">
      <c r="A21" s="1">
        <v>8</v>
      </c>
      <c r="B21" s="5">
        <v>0.60069444444444442</v>
      </c>
      <c r="C21" s="1" t="s">
        <v>19</v>
      </c>
      <c r="D21" s="1">
        <v>3</v>
      </c>
      <c r="E21" s="1">
        <v>12</v>
      </c>
      <c r="F21" s="1" t="s">
        <v>39</v>
      </c>
      <c r="G21" s="1">
        <v>27.64</v>
      </c>
      <c r="H21" s="1">
        <f>1+COUNTIFS(A:A,A21,G:G,"&gt;"&amp;G21)</f>
        <v>10</v>
      </c>
      <c r="I21" s="2">
        <f>AVERAGEIF(A:A,A21,G:G)</f>
        <v>48.130999999999993</v>
      </c>
      <c r="J21" s="2">
        <f t="shared" si="8"/>
        <v>-20.490999999999993</v>
      </c>
      <c r="K21" s="2">
        <f t="shared" si="9"/>
        <v>69.509000000000015</v>
      </c>
      <c r="L21" s="2">
        <f t="shared" si="10"/>
        <v>64.750407888752633</v>
      </c>
      <c r="M21" s="2">
        <f>SUMIF(A:A,A21,L:L)</f>
        <v>2910.3036941690948</v>
      </c>
      <c r="N21" s="3">
        <f t="shared" si="11"/>
        <v>2.2248677352292325E-2</v>
      </c>
      <c r="O21" s="6">
        <f t="shared" si="12"/>
        <v>44.946492061783978</v>
      </c>
      <c r="P21" s="3" t="str">
        <f t="shared" si="13"/>
        <v/>
      </c>
      <c r="Q21" s="3" t="str">
        <f>IF(ISNUMBER(P21),SUMIF(A:A,A21,P:P),"")</f>
        <v/>
      </c>
      <c r="R21" s="3" t="str">
        <f t="shared" si="14"/>
        <v/>
      </c>
      <c r="S21" s="7" t="str">
        <f t="shared" si="15"/>
        <v/>
      </c>
    </row>
    <row r="22" spans="1:19" x14ac:dyDescent="0.3">
      <c r="A22" s="1">
        <v>13</v>
      </c>
      <c r="B22" s="5">
        <v>0.625</v>
      </c>
      <c r="C22" s="1" t="s">
        <v>19</v>
      </c>
      <c r="D22" s="1">
        <v>4</v>
      </c>
      <c r="E22" s="1">
        <v>1</v>
      </c>
      <c r="F22" s="1" t="s">
        <v>40</v>
      </c>
      <c r="G22" s="1">
        <v>64.7</v>
      </c>
      <c r="H22" s="1">
        <f>1+COUNTIFS(A:A,A22,G:G,"&gt;"&amp;G22)</f>
        <v>1</v>
      </c>
      <c r="I22" s="2">
        <f>AVERAGEIF(A:A,A22,G:G)</f>
        <v>48.854999999999997</v>
      </c>
      <c r="J22" s="2">
        <f t="shared" si="8"/>
        <v>15.845000000000006</v>
      </c>
      <c r="K22" s="2">
        <f t="shared" si="9"/>
        <v>105.845</v>
      </c>
      <c r="L22" s="2">
        <f t="shared" si="10"/>
        <v>572.89359420342748</v>
      </c>
      <c r="M22" s="2">
        <f>SUMIF(A:A,A22,L:L)</f>
        <v>2993.3327093936455</v>
      </c>
      <c r="N22" s="3">
        <f t="shared" si="11"/>
        <v>0.19138988205540225</v>
      </c>
      <c r="O22" s="6">
        <f t="shared" si="12"/>
        <v>5.224936601980489</v>
      </c>
      <c r="P22" s="3">
        <f t="shared" si="13"/>
        <v>0.19138988205540225</v>
      </c>
      <c r="Q22" s="3">
        <f>IF(ISNUMBER(P22),SUMIF(A:A,A22,P:P),"")</f>
        <v>0.96925209731348594</v>
      </c>
      <c r="R22" s="3">
        <f t="shared" si="14"/>
        <v>0.19746140615623645</v>
      </c>
      <c r="S22" s="7">
        <f t="shared" si="15"/>
        <v>5.0642807597995869</v>
      </c>
    </row>
    <row r="23" spans="1:19" x14ac:dyDescent="0.3">
      <c r="A23" s="1">
        <v>13</v>
      </c>
      <c r="B23" s="5">
        <v>0.625</v>
      </c>
      <c r="C23" s="1" t="s">
        <v>19</v>
      </c>
      <c r="D23" s="1">
        <v>4</v>
      </c>
      <c r="E23" s="1">
        <v>7</v>
      </c>
      <c r="F23" s="1" t="s">
        <v>45</v>
      </c>
      <c r="G23" s="1">
        <v>63.2</v>
      </c>
      <c r="H23" s="1">
        <f>1+COUNTIFS(A:A,A23,G:G,"&gt;"&amp;G23)</f>
        <v>2</v>
      </c>
      <c r="I23" s="2">
        <f>AVERAGEIF(A:A,A23,G:G)</f>
        <v>48.854999999999997</v>
      </c>
      <c r="J23" s="2">
        <f t="shared" si="8"/>
        <v>14.345000000000006</v>
      </c>
      <c r="K23" s="2">
        <f t="shared" si="9"/>
        <v>104.345</v>
      </c>
      <c r="L23" s="2">
        <f t="shared" si="10"/>
        <v>523.58532158463254</v>
      </c>
      <c r="M23" s="2">
        <f>SUMIF(A:A,A23,L:L)</f>
        <v>2993.3327093936455</v>
      </c>
      <c r="N23" s="3">
        <f t="shared" si="11"/>
        <v>0.17491718175581436</v>
      </c>
      <c r="O23" s="6">
        <f t="shared" si="12"/>
        <v>5.7169912638771372</v>
      </c>
      <c r="P23" s="3">
        <f t="shared" si="13"/>
        <v>0.17491718175581436</v>
      </c>
      <c r="Q23" s="3">
        <f>IF(ISNUMBER(P23),SUMIF(A:A,A23,P:P),"")</f>
        <v>0.96925209731348594</v>
      </c>
      <c r="R23" s="3">
        <f t="shared" si="14"/>
        <v>0.1804661369736926</v>
      </c>
      <c r="S23" s="7">
        <f t="shared" si="15"/>
        <v>5.5412057728357906</v>
      </c>
    </row>
    <row r="24" spans="1:19" x14ac:dyDescent="0.3">
      <c r="A24" s="1">
        <v>13</v>
      </c>
      <c r="B24" s="5">
        <v>0.625</v>
      </c>
      <c r="C24" s="1" t="s">
        <v>19</v>
      </c>
      <c r="D24" s="1">
        <v>4</v>
      </c>
      <c r="E24" s="1">
        <v>2</v>
      </c>
      <c r="F24" s="1" t="s">
        <v>41</v>
      </c>
      <c r="G24" s="1">
        <v>62.74</v>
      </c>
      <c r="H24" s="1">
        <f>1+COUNTIFS(A:A,A24,G:G,"&gt;"&amp;G24)</f>
        <v>3</v>
      </c>
      <c r="I24" s="2">
        <f>AVERAGEIF(A:A,A24,G:G)</f>
        <v>48.854999999999997</v>
      </c>
      <c r="J24" s="2">
        <f t="shared" si="8"/>
        <v>13.885000000000005</v>
      </c>
      <c r="K24" s="2">
        <f t="shared" si="9"/>
        <v>103.88500000000001</v>
      </c>
      <c r="L24" s="2">
        <f t="shared" si="10"/>
        <v>509.33196778277465</v>
      </c>
      <c r="M24" s="2">
        <f>SUMIF(A:A,A24,L:L)</f>
        <v>2993.3327093936455</v>
      </c>
      <c r="N24" s="3">
        <f t="shared" si="11"/>
        <v>0.17015548127489952</v>
      </c>
      <c r="O24" s="6">
        <f t="shared" si="12"/>
        <v>5.8769778822724001</v>
      </c>
      <c r="P24" s="3">
        <f t="shared" si="13"/>
        <v>0.17015548127489952</v>
      </c>
      <c r="Q24" s="3">
        <f>IF(ISNUMBER(P24),SUMIF(A:A,A24,P:P),"")</f>
        <v>0.96925209731348594</v>
      </c>
      <c r="R24" s="3">
        <f t="shared" si="14"/>
        <v>0.17555337950418282</v>
      </c>
      <c r="S24" s="7">
        <f t="shared" si="15"/>
        <v>5.6962731382574923</v>
      </c>
    </row>
    <row r="25" spans="1:19" x14ac:dyDescent="0.3">
      <c r="A25" s="1">
        <v>13</v>
      </c>
      <c r="B25" s="5">
        <v>0.625</v>
      </c>
      <c r="C25" s="1" t="s">
        <v>19</v>
      </c>
      <c r="D25" s="1">
        <v>4</v>
      </c>
      <c r="E25" s="1">
        <v>6</v>
      </c>
      <c r="F25" s="1" t="s">
        <v>44</v>
      </c>
      <c r="G25" s="1">
        <v>59.26</v>
      </c>
      <c r="H25" s="1">
        <f>1+COUNTIFS(A:A,A25,G:G,"&gt;"&amp;G25)</f>
        <v>4</v>
      </c>
      <c r="I25" s="2">
        <f>AVERAGEIF(A:A,A25,G:G)</f>
        <v>48.854999999999997</v>
      </c>
      <c r="J25" s="2">
        <f t="shared" si="8"/>
        <v>10.405000000000001</v>
      </c>
      <c r="K25" s="2">
        <f t="shared" si="9"/>
        <v>100.405</v>
      </c>
      <c r="L25" s="2">
        <f t="shared" si="10"/>
        <v>413.35219419217253</v>
      </c>
      <c r="M25" s="2">
        <f>SUMIF(A:A,A25,L:L)</f>
        <v>2993.3327093936455</v>
      </c>
      <c r="N25" s="3">
        <f t="shared" si="11"/>
        <v>0.13809096225588122</v>
      </c>
      <c r="O25" s="6">
        <f t="shared" si="12"/>
        <v>7.2416035319314354</v>
      </c>
      <c r="P25" s="3">
        <f t="shared" si="13"/>
        <v>0.13809096225588122</v>
      </c>
      <c r="Q25" s="3">
        <f>IF(ISNUMBER(P25),SUMIF(A:A,A25,P:P),"")</f>
        <v>0.96925209731348594</v>
      </c>
      <c r="R25" s="3">
        <f t="shared" si="14"/>
        <v>0.14247166721499327</v>
      </c>
      <c r="S25" s="7">
        <f t="shared" si="15"/>
        <v>7.01893941123729</v>
      </c>
    </row>
    <row r="26" spans="1:19" x14ac:dyDescent="0.3">
      <c r="A26" s="1">
        <v>13</v>
      </c>
      <c r="B26" s="5">
        <v>0.625</v>
      </c>
      <c r="C26" s="1" t="s">
        <v>19</v>
      </c>
      <c r="D26" s="1">
        <v>4</v>
      </c>
      <c r="E26" s="1">
        <v>9</v>
      </c>
      <c r="F26" s="1" t="s">
        <v>47</v>
      </c>
      <c r="G26" s="1">
        <v>53.17</v>
      </c>
      <c r="H26" s="1">
        <f>1+COUNTIFS(A:A,A26,G:G,"&gt;"&amp;G26)</f>
        <v>5</v>
      </c>
      <c r="I26" s="2">
        <f>AVERAGEIF(A:A,A26,G:G)</f>
        <v>48.854999999999997</v>
      </c>
      <c r="J26" s="2">
        <f t="shared" ref="J26:J41" si="16">G26-I26</f>
        <v>4.3150000000000048</v>
      </c>
      <c r="K26" s="2">
        <f t="shared" ref="K26:K41" si="17">90+J26</f>
        <v>94.314999999999998</v>
      </c>
      <c r="L26" s="2">
        <f t="shared" ref="L26:L41" si="18">EXP(0.06*K26)</f>
        <v>286.83295271048979</v>
      </c>
      <c r="M26" s="2">
        <f>SUMIF(A:A,A26,L:L)</f>
        <v>2993.3327093936455</v>
      </c>
      <c r="N26" s="3">
        <f t="shared" ref="N26:N41" si="19">L26/M26</f>
        <v>9.5823946269104537E-2</v>
      </c>
      <c r="O26" s="6">
        <f t="shared" ref="O26:O41" si="20">1/N26</f>
        <v>10.435804816383554</v>
      </c>
      <c r="P26" s="3">
        <f t="shared" ref="P26:P41" si="21">IF(O26&gt;21,"",N26)</f>
        <v>9.5823946269104537E-2</v>
      </c>
      <c r="Q26" s="3">
        <f>IF(ISNUMBER(P26),SUMIF(A:A,A26,P:P),"")</f>
        <v>0.96925209731348594</v>
      </c>
      <c r="R26" s="3">
        <f t="shared" ref="R26:R41" si="22">IFERROR(P26*(1/Q26),"")</f>
        <v>9.8863800795173457E-2</v>
      </c>
      <c r="S26" s="7">
        <f t="shared" ref="S26:S41" si="23">IFERROR(1/R26,"")</f>
        <v>10.114925705433937</v>
      </c>
    </row>
    <row r="27" spans="1:19" x14ac:dyDescent="0.3">
      <c r="A27" s="1">
        <v>13</v>
      </c>
      <c r="B27" s="5">
        <v>0.625</v>
      </c>
      <c r="C27" s="1" t="s">
        <v>19</v>
      </c>
      <c r="D27" s="1">
        <v>4</v>
      </c>
      <c r="E27" s="1">
        <v>3</v>
      </c>
      <c r="F27" s="1" t="s">
        <v>42</v>
      </c>
      <c r="G27" s="1">
        <v>50.03</v>
      </c>
      <c r="H27" s="1">
        <f>1+COUNTIFS(A:A,A27,G:G,"&gt;"&amp;G27)</f>
        <v>6</v>
      </c>
      <c r="I27" s="2">
        <f>AVERAGEIF(A:A,A27,G:G)</f>
        <v>48.854999999999997</v>
      </c>
      <c r="J27" s="2">
        <f t="shared" si="16"/>
        <v>1.1750000000000043</v>
      </c>
      <c r="K27" s="2">
        <f t="shared" si="17"/>
        <v>91.175000000000011</v>
      </c>
      <c r="L27" s="2">
        <f t="shared" si="18"/>
        <v>237.57895254501923</v>
      </c>
      <c r="M27" s="2">
        <f>SUMIF(A:A,A27,L:L)</f>
        <v>2993.3327093936455</v>
      </c>
      <c r="N27" s="3">
        <f t="shared" si="19"/>
        <v>7.9369377082424364E-2</v>
      </c>
      <c r="O27" s="6">
        <f t="shared" si="20"/>
        <v>12.599317731340001</v>
      </c>
      <c r="P27" s="3">
        <f t="shared" si="21"/>
        <v>7.9369377082424364E-2</v>
      </c>
      <c r="Q27" s="3">
        <f>IF(ISNUMBER(P27),SUMIF(A:A,A27,P:P),"")</f>
        <v>0.96925209731348594</v>
      </c>
      <c r="R27" s="3">
        <f t="shared" si="22"/>
        <v>8.1887237904788218E-2</v>
      </c>
      <c r="S27" s="7">
        <f t="shared" si="23"/>
        <v>12.211915135820288</v>
      </c>
    </row>
    <row r="28" spans="1:19" x14ac:dyDescent="0.3">
      <c r="A28" s="1">
        <v>13</v>
      </c>
      <c r="B28" s="5">
        <v>0.625</v>
      </c>
      <c r="C28" s="1" t="s">
        <v>19</v>
      </c>
      <c r="D28" s="1">
        <v>4</v>
      </c>
      <c r="E28" s="1">
        <v>4</v>
      </c>
      <c r="F28" s="1" t="s">
        <v>43</v>
      </c>
      <c r="G28" s="1">
        <v>47.91</v>
      </c>
      <c r="H28" s="1">
        <f>1+COUNTIFS(A:A,A28,G:G,"&gt;"&amp;G28)</f>
        <v>7</v>
      </c>
      <c r="I28" s="2">
        <f>AVERAGEIF(A:A,A28,G:G)</f>
        <v>48.854999999999997</v>
      </c>
      <c r="J28" s="2">
        <f t="shared" si="16"/>
        <v>-0.94500000000000028</v>
      </c>
      <c r="K28" s="2">
        <f t="shared" si="17"/>
        <v>89.055000000000007</v>
      </c>
      <c r="L28" s="2">
        <f t="shared" si="18"/>
        <v>209.20193883467576</v>
      </c>
      <c r="M28" s="2">
        <f>SUMIF(A:A,A28,L:L)</f>
        <v>2993.3327093936455</v>
      </c>
      <c r="N28" s="3">
        <f t="shared" si="19"/>
        <v>6.9889303710930772E-2</v>
      </c>
      <c r="O28" s="6">
        <f t="shared" si="20"/>
        <v>14.308341146681059</v>
      </c>
      <c r="P28" s="3">
        <f t="shared" si="21"/>
        <v>6.9889303710930772E-2</v>
      </c>
      <c r="Q28" s="3">
        <f>IF(ISNUMBER(P28),SUMIF(A:A,A28,P:P),"")</f>
        <v>0.96925209731348594</v>
      </c>
      <c r="R28" s="3">
        <f t="shared" si="22"/>
        <v>7.2106425051486303E-2</v>
      </c>
      <c r="S28" s="7">
        <f t="shared" si="23"/>
        <v>13.868389665497462</v>
      </c>
    </row>
    <row r="29" spans="1:19" x14ac:dyDescent="0.3">
      <c r="A29" s="1">
        <v>13</v>
      </c>
      <c r="B29" s="5">
        <v>0.625</v>
      </c>
      <c r="C29" s="1" t="s">
        <v>19</v>
      </c>
      <c r="D29" s="1">
        <v>4</v>
      </c>
      <c r="E29" s="1">
        <v>10</v>
      </c>
      <c r="F29" s="1" t="s">
        <v>48</v>
      </c>
      <c r="G29" s="1">
        <v>42.2</v>
      </c>
      <c r="H29" s="1">
        <f>1+COUNTIFS(A:A,A29,G:G,"&gt;"&amp;G29)</f>
        <v>8</v>
      </c>
      <c r="I29" s="2">
        <f>AVERAGEIF(A:A,A29,G:G)</f>
        <v>48.854999999999997</v>
      </c>
      <c r="J29" s="2">
        <f t="shared" si="16"/>
        <v>-6.654999999999994</v>
      </c>
      <c r="K29" s="2">
        <f t="shared" si="17"/>
        <v>83.344999999999999</v>
      </c>
      <c r="L29" s="2">
        <f t="shared" si="18"/>
        <v>148.51708468365817</v>
      </c>
      <c r="M29" s="2">
        <f>SUMIF(A:A,A29,L:L)</f>
        <v>2993.3327093936455</v>
      </c>
      <c r="N29" s="3">
        <f t="shared" si="19"/>
        <v>4.9615962909028921E-2</v>
      </c>
      <c r="O29" s="6">
        <f t="shared" si="20"/>
        <v>20.154803844752632</v>
      </c>
      <c r="P29" s="3">
        <f t="shared" si="21"/>
        <v>4.9615962909028921E-2</v>
      </c>
      <c r="Q29" s="3">
        <f>IF(ISNUMBER(P29),SUMIF(A:A,A29,P:P),"")</f>
        <v>0.96925209731348594</v>
      </c>
      <c r="R29" s="3">
        <f t="shared" si="22"/>
        <v>5.1189946399446989E-2</v>
      </c>
      <c r="S29" s="7">
        <f t="shared" si="23"/>
        <v>19.535085897468395</v>
      </c>
    </row>
    <row r="30" spans="1:19" x14ac:dyDescent="0.3">
      <c r="A30" s="1">
        <v>13</v>
      </c>
      <c r="B30" s="5">
        <v>0.625</v>
      </c>
      <c r="C30" s="1" t="s">
        <v>19</v>
      </c>
      <c r="D30" s="1">
        <v>4</v>
      </c>
      <c r="E30" s="1">
        <v>11</v>
      </c>
      <c r="F30" s="1" t="s">
        <v>49</v>
      </c>
      <c r="G30" s="1">
        <v>22.97</v>
      </c>
      <c r="H30" s="1">
        <f>1+COUNTIFS(A:A,A30,G:G,"&gt;"&amp;G30)</f>
        <v>9</v>
      </c>
      <c r="I30" s="2">
        <f>AVERAGEIF(A:A,A30,G:G)</f>
        <v>48.854999999999997</v>
      </c>
      <c r="J30" s="2">
        <f t="shared" si="16"/>
        <v>-25.884999999999998</v>
      </c>
      <c r="K30" s="2">
        <f t="shared" si="17"/>
        <v>64.115000000000009</v>
      </c>
      <c r="L30" s="2">
        <f t="shared" si="18"/>
        <v>46.847610304082551</v>
      </c>
      <c r="M30" s="2">
        <f>SUMIF(A:A,A30,L:L)</f>
        <v>2993.3327093936455</v>
      </c>
      <c r="N30" s="3">
        <f t="shared" si="19"/>
        <v>1.5650652584347162E-2</v>
      </c>
      <c r="O30" s="6">
        <f t="shared" si="20"/>
        <v>63.895099236957037</v>
      </c>
      <c r="P30" s="3" t="str">
        <f t="shared" si="21"/>
        <v/>
      </c>
      <c r="Q30" s="3" t="str">
        <f>IF(ISNUMBER(P30),SUMIF(A:A,A30,P:P),"")</f>
        <v/>
      </c>
      <c r="R30" s="3" t="str">
        <f t="shared" si="22"/>
        <v/>
      </c>
      <c r="S30" s="7" t="str">
        <f t="shared" si="23"/>
        <v/>
      </c>
    </row>
    <row r="31" spans="1:19" x14ac:dyDescent="0.3">
      <c r="A31" s="1">
        <v>13</v>
      </c>
      <c r="B31" s="5">
        <v>0.625</v>
      </c>
      <c r="C31" s="1" t="s">
        <v>19</v>
      </c>
      <c r="D31" s="1">
        <v>4</v>
      </c>
      <c r="E31" s="1">
        <v>8</v>
      </c>
      <c r="F31" s="1" t="s">
        <v>46</v>
      </c>
      <c r="G31" s="1">
        <v>22.37</v>
      </c>
      <c r="H31" s="1">
        <f>1+COUNTIFS(A:A,A31,G:G,"&gt;"&amp;G31)</f>
        <v>10</v>
      </c>
      <c r="I31" s="2">
        <f>AVERAGEIF(A:A,A31,G:G)</f>
        <v>48.854999999999997</v>
      </c>
      <c r="J31" s="2">
        <f t="shared" si="16"/>
        <v>-26.484999999999996</v>
      </c>
      <c r="K31" s="2">
        <f t="shared" si="17"/>
        <v>63.515000000000001</v>
      </c>
      <c r="L31" s="2">
        <f t="shared" si="18"/>
        <v>45.191092552713144</v>
      </c>
      <c r="M31" s="2">
        <f>SUMIF(A:A,A31,L:L)</f>
        <v>2993.3327093936455</v>
      </c>
      <c r="N31" s="3">
        <f t="shared" si="19"/>
        <v>1.5097250102167037E-2</v>
      </c>
      <c r="O31" s="6">
        <f t="shared" si="20"/>
        <v>66.237228186109306</v>
      </c>
      <c r="P31" s="3" t="str">
        <f t="shared" si="21"/>
        <v/>
      </c>
      <c r="Q31" s="3" t="str">
        <f>IF(ISNUMBER(P31),SUMIF(A:A,A31,P:P),"")</f>
        <v/>
      </c>
      <c r="R31" s="3" t="str">
        <f t="shared" si="22"/>
        <v/>
      </c>
      <c r="S31" s="7" t="str">
        <f t="shared" si="23"/>
        <v/>
      </c>
    </row>
    <row r="32" spans="1:19" x14ac:dyDescent="0.3">
      <c r="A32" s="1">
        <v>17</v>
      </c>
      <c r="B32" s="5">
        <v>0.64930555555555558</v>
      </c>
      <c r="C32" s="1" t="s">
        <v>19</v>
      </c>
      <c r="D32" s="1">
        <v>5</v>
      </c>
      <c r="E32" s="1">
        <v>12</v>
      </c>
      <c r="F32" s="1" t="s">
        <v>58</v>
      </c>
      <c r="G32" s="1">
        <v>66.17</v>
      </c>
      <c r="H32" s="1">
        <f>1+COUNTIFS(A:A,A32,G:G,"&gt;"&amp;G32)</f>
        <v>1</v>
      </c>
      <c r="I32" s="2">
        <f>AVERAGEIF(A:A,A32,G:G)</f>
        <v>48.103999999999999</v>
      </c>
      <c r="J32" s="2">
        <f t="shared" si="16"/>
        <v>18.066000000000003</v>
      </c>
      <c r="K32" s="2">
        <f t="shared" si="17"/>
        <v>108.066</v>
      </c>
      <c r="L32" s="2">
        <f t="shared" si="18"/>
        <v>654.55786994669234</v>
      </c>
      <c r="M32" s="2">
        <f>SUMIF(A:A,A32,L:L)</f>
        <v>2584.4348310510204</v>
      </c>
      <c r="N32" s="3">
        <f t="shared" si="19"/>
        <v>0.25326924946314128</v>
      </c>
      <c r="O32" s="6">
        <f t="shared" si="20"/>
        <v>3.9483672104675769</v>
      </c>
      <c r="P32" s="3">
        <f t="shared" si="21"/>
        <v>0.25326924946314128</v>
      </c>
      <c r="Q32" s="3">
        <f>IF(ISNUMBER(P32),SUMIF(A:A,A32,P:P),"")</f>
        <v>0.97293468145072415</v>
      </c>
      <c r="R32" s="3">
        <f t="shared" si="22"/>
        <v>0.2603147511254264</v>
      </c>
      <c r="S32" s="7">
        <f t="shared" si="23"/>
        <v>3.8415033941667565</v>
      </c>
    </row>
    <row r="33" spans="1:19" x14ac:dyDescent="0.3">
      <c r="A33" s="1">
        <v>17</v>
      </c>
      <c r="B33" s="5">
        <v>0.64930555555555558</v>
      </c>
      <c r="C33" s="1" t="s">
        <v>19</v>
      </c>
      <c r="D33" s="1">
        <v>5</v>
      </c>
      <c r="E33" s="1">
        <v>2</v>
      </c>
      <c r="F33" s="1" t="s">
        <v>51</v>
      </c>
      <c r="G33" s="1">
        <v>54.42</v>
      </c>
      <c r="H33" s="1">
        <f>1+COUNTIFS(A:A,A33,G:G,"&gt;"&amp;G33)</f>
        <v>2</v>
      </c>
      <c r="I33" s="2">
        <f>AVERAGEIF(A:A,A33,G:G)</f>
        <v>48.103999999999999</v>
      </c>
      <c r="J33" s="2">
        <f t="shared" si="16"/>
        <v>6.3160000000000025</v>
      </c>
      <c r="K33" s="2">
        <f t="shared" si="17"/>
        <v>96.316000000000003</v>
      </c>
      <c r="L33" s="2">
        <f t="shared" si="18"/>
        <v>323.42265588749717</v>
      </c>
      <c r="M33" s="2">
        <f>SUMIF(A:A,A33,L:L)</f>
        <v>2584.4348310510204</v>
      </c>
      <c r="N33" s="3">
        <f t="shared" si="19"/>
        <v>0.12514250775515584</v>
      </c>
      <c r="O33" s="6">
        <f t="shared" si="20"/>
        <v>7.9908898897609015</v>
      </c>
      <c r="P33" s="3">
        <f t="shared" si="21"/>
        <v>0.12514250775515584</v>
      </c>
      <c r="Q33" s="3">
        <f>IF(ISNUMBER(P33),SUMIF(A:A,A33,P:P),"")</f>
        <v>0.97293468145072415</v>
      </c>
      <c r="R33" s="3">
        <f t="shared" si="22"/>
        <v>0.12862375053642683</v>
      </c>
      <c r="S33" s="7">
        <f t="shared" si="23"/>
        <v>7.7746139094023343</v>
      </c>
    </row>
    <row r="34" spans="1:19" x14ac:dyDescent="0.3">
      <c r="A34" s="1">
        <v>17</v>
      </c>
      <c r="B34" s="5">
        <v>0.64930555555555558</v>
      </c>
      <c r="C34" s="1" t="s">
        <v>19</v>
      </c>
      <c r="D34" s="1">
        <v>5</v>
      </c>
      <c r="E34" s="1">
        <v>1</v>
      </c>
      <c r="F34" s="1" t="s">
        <v>50</v>
      </c>
      <c r="G34" s="1">
        <v>52.88</v>
      </c>
      <c r="H34" s="1">
        <f>1+COUNTIFS(A:A,A34,G:G,"&gt;"&amp;G34)</f>
        <v>3</v>
      </c>
      <c r="I34" s="2">
        <f>AVERAGEIF(A:A,A34,G:G)</f>
        <v>48.103999999999999</v>
      </c>
      <c r="J34" s="2">
        <f t="shared" si="16"/>
        <v>4.7760000000000034</v>
      </c>
      <c r="K34" s="2">
        <f t="shared" si="17"/>
        <v>94.77600000000001</v>
      </c>
      <c r="L34" s="2">
        <f t="shared" si="18"/>
        <v>294.87749532306151</v>
      </c>
      <c r="M34" s="2">
        <f>SUMIF(A:A,A34,L:L)</f>
        <v>2584.4348310510204</v>
      </c>
      <c r="N34" s="3">
        <f t="shared" si="19"/>
        <v>0.11409747763039656</v>
      </c>
      <c r="O34" s="6">
        <f t="shared" si="20"/>
        <v>8.7644356454519148</v>
      </c>
      <c r="P34" s="3">
        <f t="shared" si="21"/>
        <v>0.11409747763039656</v>
      </c>
      <c r="Q34" s="3">
        <f>IF(ISNUMBER(P34),SUMIF(A:A,A34,P:P),"")</f>
        <v>0.97293468145072415</v>
      </c>
      <c r="R34" s="3">
        <f t="shared" si="22"/>
        <v>0.11727146724821035</v>
      </c>
      <c r="S34" s="7">
        <f t="shared" si="23"/>
        <v>8.5272234028031288</v>
      </c>
    </row>
    <row r="35" spans="1:19" x14ac:dyDescent="0.3">
      <c r="A35" s="1">
        <v>17</v>
      </c>
      <c r="B35" s="5">
        <v>0.64930555555555558</v>
      </c>
      <c r="C35" s="1" t="s">
        <v>19</v>
      </c>
      <c r="D35" s="1">
        <v>5</v>
      </c>
      <c r="E35" s="1">
        <v>3</v>
      </c>
      <c r="F35" s="1" t="s">
        <v>52</v>
      </c>
      <c r="G35" s="1">
        <v>52.7</v>
      </c>
      <c r="H35" s="1">
        <f>1+COUNTIFS(A:A,A35,G:G,"&gt;"&amp;G35)</f>
        <v>4</v>
      </c>
      <c r="I35" s="2">
        <f>AVERAGEIF(A:A,A35,G:G)</f>
        <v>48.103999999999999</v>
      </c>
      <c r="J35" s="2">
        <f t="shared" si="16"/>
        <v>4.5960000000000036</v>
      </c>
      <c r="K35" s="2">
        <f t="shared" si="17"/>
        <v>94.596000000000004</v>
      </c>
      <c r="L35" s="2">
        <f t="shared" si="18"/>
        <v>291.70995388577677</v>
      </c>
      <c r="M35" s="2">
        <f>SUMIF(A:A,A35,L:L)</f>
        <v>2584.4348310510204</v>
      </c>
      <c r="N35" s="3">
        <f t="shared" si="19"/>
        <v>0.11287185514642911</v>
      </c>
      <c r="O35" s="6">
        <f t="shared" si="20"/>
        <v>8.8596045373994787</v>
      </c>
      <c r="P35" s="3">
        <f t="shared" si="21"/>
        <v>0.11287185514642911</v>
      </c>
      <c r="Q35" s="3">
        <f>IF(ISNUMBER(P35),SUMIF(A:A,A35,P:P),"")</f>
        <v>0.97293468145072415</v>
      </c>
      <c r="R35" s="3">
        <f t="shared" si="22"/>
        <v>0.11601175011885492</v>
      </c>
      <c r="S35" s="7">
        <f t="shared" si="23"/>
        <v>8.6198165183741509</v>
      </c>
    </row>
    <row r="36" spans="1:19" x14ac:dyDescent="0.3">
      <c r="A36" s="1">
        <v>17</v>
      </c>
      <c r="B36" s="5">
        <v>0.64930555555555558</v>
      </c>
      <c r="C36" s="1" t="s">
        <v>19</v>
      </c>
      <c r="D36" s="1">
        <v>5</v>
      </c>
      <c r="E36" s="1">
        <v>4</v>
      </c>
      <c r="F36" s="1" t="s">
        <v>53</v>
      </c>
      <c r="G36" s="1">
        <v>50.19</v>
      </c>
      <c r="H36" s="1">
        <f>1+COUNTIFS(A:A,A36,G:G,"&gt;"&amp;G36)</f>
        <v>5</v>
      </c>
      <c r="I36" s="2">
        <f>AVERAGEIF(A:A,A36,G:G)</f>
        <v>48.103999999999999</v>
      </c>
      <c r="J36" s="2">
        <f t="shared" si="16"/>
        <v>2.0859999999999985</v>
      </c>
      <c r="K36" s="2">
        <f t="shared" si="17"/>
        <v>92.085999999999999</v>
      </c>
      <c r="L36" s="2">
        <f t="shared" si="18"/>
        <v>250.92648304644416</v>
      </c>
      <c r="M36" s="2">
        <f>SUMIF(A:A,A36,L:L)</f>
        <v>2584.4348310510204</v>
      </c>
      <c r="N36" s="3">
        <f t="shared" si="19"/>
        <v>9.709143369825235E-2</v>
      </c>
      <c r="O36" s="6">
        <f t="shared" si="20"/>
        <v>10.299569816919904</v>
      </c>
      <c r="P36" s="3">
        <f t="shared" si="21"/>
        <v>9.709143369825235E-2</v>
      </c>
      <c r="Q36" s="3">
        <f>IF(ISNUMBER(P36),SUMIF(A:A,A36,P:P),"")</f>
        <v>0.97293468145072415</v>
      </c>
      <c r="R36" s="3">
        <f t="shared" si="22"/>
        <v>9.9792345312926037E-2</v>
      </c>
      <c r="S36" s="7">
        <f t="shared" si="23"/>
        <v>10.02080867890446</v>
      </c>
    </row>
    <row r="37" spans="1:19" x14ac:dyDescent="0.3">
      <c r="A37" s="1">
        <v>17</v>
      </c>
      <c r="B37" s="5">
        <v>0.64930555555555558</v>
      </c>
      <c r="C37" s="1" t="s">
        <v>19</v>
      </c>
      <c r="D37" s="1">
        <v>5</v>
      </c>
      <c r="E37" s="1">
        <v>10</v>
      </c>
      <c r="F37" s="1" t="s">
        <v>57</v>
      </c>
      <c r="G37" s="1">
        <v>46.75</v>
      </c>
      <c r="H37" s="1">
        <f>1+COUNTIFS(A:A,A37,G:G,"&gt;"&amp;G37)</f>
        <v>6</v>
      </c>
      <c r="I37" s="2">
        <f>AVERAGEIF(A:A,A37,G:G)</f>
        <v>48.103999999999999</v>
      </c>
      <c r="J37" s="2">
        <f t="shared" si="16"/>
        <v>-1.3539999999999992</v>
      </c>
      <c r="K37" s="2">
        <f t="shared" si="17"/>
        <v>88.646000000000001</v>
      </c>
      <c r="L37" s="2">
        <f t="shared" si="18"/>
        <v>204.13060304469818</v>
      </c>
      <c r="M37" s="2">
        <f>SUMIF(A:A,A37,L:L)</f>
        <v>2584.4348310510204</v>
      </c>
      <c r="N37" s="3">
        <f t="shared" si="19"/>
        <v>7.8984619999755895E-2</v>
      </c>
      <c r="O37" s="6">
        <f t="shared" si="20"/>
        <v>12.66069267666402</v>
      </c>
      <c r="P37" s="3">
        <f t="shared" si="21"/>
        <v>7.8984619999755895E-2</v>
      </c>
      <c r="Q37" s="3">
        <f>IF(ISNUMBER(P37),SUMIF(A:A,A37,P:P),"")</f>
        <v>0.97293468145072415</v>
      </c>
      <c r="R37" s="3">
        <f t="shared" si="22"/>
        <v>8.118183214723465E-2</v>
      </c>
      <c r="S37" s="7">
        <f t="shared" si="23"/>
        <v>12.318026996315623</v>
      </c>
    </row>
    <row r="38" spans="1:19" x14ac:dyDescent="0.3">
      <c r="A38" s="1">
        <v>17</v>
      </c>
      <c r="B38" s="5">
        <v>0.64930555555555558</v>
      </c>
      <c r="C38" s="1" t="s">
        <v>19</v>
      </c>
      <c r="D38" s="1">
        <v>5</v>
      </c>
      <c r="E38" s="1">
        <v>9</v>
      </c>
      <c r="F38" s="1" t="s">
        <v>56</v>
      </c>
      <c r="G38" s="1">
        <v>45.25</v>
      </c>
      <c r="H38" s="1">
        <f>1+COUNTIFS(A:A,A38,G:G,"&gt;"&amp;G38)</f>
        <v>7</v>
      </c>
      <c r="I38" s="2">
        <f>AVERAGEIF(A:A,A38,G:G)</f>
        <v>48.103999999999999</v>
      </c>
      <c r="J38" s="2">
        <f t="shared" si="16"/>
        <v>-2.8539999999999992</v>
      </c>
      <c r="K38" s="2">
        <f t="shared" si="17"/>
        <v>87.146000000000001</v>
      </c>
      <c r="L38" s="2">
        <f t="shared" si="18"/>
        <v>186.5613239907716</v>
      </c>
      <c r="M38" s="2">
        <f>SUMIF(A:A,A38,L:L)</f>
        <v>2584.4348310510204</v>
      </c>
      <c r="N38" s="3">
        <f t="shared" si="19"/>
        <v>7.2186507374574466E-2</v>
      </c>
      <c r="O38" s="6">
        <f t="shared" si="20"/>
        <v>13.853004340700656</v>
      </c>
      <c r="P38" s="3">
        <f t="shared" si="21"/>
        <v>7.2186507374574466E-2</v>
      </c>
      <c r="Q38" s="3">
        <f>IF(ISNUMBER(P38),SUMIF(A:A,A38,P:P),"")</f>
        <v>0.97293468145072415</v>
      </c>
      <c r="R38" s="3">
        <f t="shared" si="22"/>
        <v>7.4194608076812066E-2</v>
      </c>
      <c r="S38" s="7">
        <f t="shared" si="23"/>
        <v>13.478068365355091</v>
      </c>
    </row>
    <row r="39" spans="1:19" x14ac:dyDescent="0.3">
      <c r="A39" s="1">
        <v>17</v>
      </c>
      <c r="B39" s="5">
        <v>0.64930555555555558</v>
      </c>
      <c r="C39" s="1" t="s">
        <v>19</v>
      </c>
      <c r="D39" s="1">
        <v>5</v>
      </c>
      <c r="E39" s="1">
        <v>7</v>
      </c>
      <c r="F39" s="1" t="s">
        <v>54</v>
      </c>
      <c r="G39" s="1">
        <v>44.34</v>
      </c>
      <c r="H39" s="1">
        <f>1+COUNTIFS(A:A,A39,G:G,"&gt;"&amp;G39)</f>
        <v>8</v>
      </c>
      <c r="I39" s="2">
        <f>AVERAGEIF(A:A,A39,G:G)</f>
        <v>48.103999999999999</v>
      </c>
      <c r="J39" s="2">
        <f t="shared" si="16"/>
        <v>-3.7639999999999958</v>
      </c>
      <c r="K39" s="2">
        <f t="shared" si="17"/>
        <v>86.236000000000004</v>
      </c>
      <c r="L39" s="2">
        <f t="shared" si="18"/>
        <v>176.64816747682457</v>
      </c>
      <c r="M39" s="2">
        <f>SUMIF(A:A,A39,L:L)</f>
        <v>2584.4348310510204</v>
      </c>
      <c r="N39" s="3">
        <f t="shared" si="19"/>
        <v>6.8350791962119808E-2</v>
      </c>
      <c r="O39" s="6">
        <f t="shared" si="20"/>
        <v>14.630408387282516</v>
      </c>
      <c r="P39" s="3">
        <f t="shared" si="21"/>
        <v>6.8350791962119808E-2</v>
      </c>
      <c r="Q39" s="3">
        <f>IF(ISNUMBER(P39),SUMIF(A:A,A39,P:P),"")</f>
        <v>0.97293468145072415</v>
      </c>
      <c r="R39" s="3">
        <f t="shared" si="22"/>
        <v>7.0252189859450032E-2</v>
      </c>
      <c r="S39" s="7">
        <f t="shared" si="23"/>
        <v>14.234431723774717</v>
      </c>
    </row>
    <row r="40" spans="1:19" x14ac:dyDescent="0.3">
      <c r="A40" s="1">
        <v>17</v>
      </c>
      <c r="B40" s="5">
        <v>0.64930555555555558</v>
      </c>
      <c r="C40" s="1" t="s">
        <v>19</v>
      </c>
      <c r="D40" s="1">
        <v>5</v>
      </c>
      <c r="E40" s="1">
        <v>8</v>
      </c>
      <c r="F40" s="1" t="s">
        <v>55</v>
      </c>
      <c r="G40" s="1">
        <v>39.44</v>
      </c>
      <c r="H40" s="1">
        <f>1+COUNTIFS(A:A,A40,G:G,"&gt;"&amp;G40)</f>
        <v>9</v>
      </c>
      <c r="I40" s="2">
        <f>AVERAGEIF(A:A,A40,G:G)</f>
        <v>48.103999999999999</v>
      </c>
      <c r="J40" s="2">
        <f t="shared" si="16"/>
        <v>-8.6640000000000015</v>
      </c>
      <c r="K40" s="2">
        <f t="shared" si="17"/>
        <v>81.335999999999999</v>
      </c>
      <c r="L40" s="2">
        <f t="shared" si="18"/>
        <v>131.65172647701434</v>
      </c>
      <c r="M40" s="2">
        <f>SUMIF(A:A,A40,L:L)</f>
        <v>2584.4348310510204</v>
      </c>
      <c r="N40" s="3">
        <f t="shared" si="19"/>
        <v>5.0940238420898822E-2</v>
      </c>
      <c r="O40" s="6">
        <f t="shared" si="20"/>
        <v>19.630846478129918</v>
      </c>
      <c r="P40" s="3">
        <f t="shared" si="21"/>
        <v>5.0940238420898822E-2</v>
      </c>
      <c r="Q40" s="3">
        <f>IF(ISNUMBER(P40),SUMIF(A:A,A40,P:P),"")</f>
        <v>0.97293468145072415</v>
      </c>
      <c r="R40" s="3">
        <f t="shared" si="22"/>
        <v>5.2357305574658737E-2</v>
      </c>
      <c r="S40" s="7">
        <f t="shared" si="23"/>
        <v>19.099531364807401</v>
      </c>
    </row>
    <row r="41" spans="1:19" x14ac:dyDescent="0.3">
      <c r="A41" s="1">
        <v>17</v>
      </c>
      <c r="B41" s="5">
        <v>0.64930555555555558</v>
      </c>
      <c r="C41" s="1" t="s">
        <v>19</v>
      </c>
      <c r="D41" s="1">
        <v>5</v>
      </c>
      <c r="E41" s="1">
        <v>13</v>
      </c>
      <c r="F41" s="1" t="s">
        <v>59</v>
      </c>
      <c r="G41" s="1">
        <v>28.9</v>
      </c>
      <c r="H41" s="1">
        <f>1+COUNTIFS(A:A,A41,G:G,"&gt;"&amp;G41)</f>
        <v>10</v>
      </c>
      <c r="I41" s="2">
        <f>AVERAGEIF(A:A,A41,G:G)</f>
        <v>48.103999999999999</v>
      </c>
      <c r="J41" s="2">
        <f t="shared" si="16"/>
        <v>-19.204000000000001</v>
      </c>
      <c r="K41" s="2">
        <f t="shared" si="17"/>
        <v>70.795999999999992</v>
      </c>
      <c r="L41" s="2">
        <f t="shared" si="18"/>
        <v>69.948551972239173</v>
      </c>
      <c r="M41" s="2">
        <f>SUMIF(A:A,A41,L:L)</f>
        <v>2584.4348310510204</v>
      </c>
      <c r="N41" s="3">
        <f t="shared" si="19"/>
        <v>2.7065318549275616E-2</v>
      </c>
      <c r="O41" s="6">
        <f t="shared" si="20"/>
        <v>36.947653070455523</v>
      </c>
      <c r="P41" s="3" t="str">
        <f t="shared" si="21"/>
        <v/>
      </c>
      <c r="Q41" s="3" t="str">
        <f>IF(ISNUMBER(P41),SUMIF(A:A,A41,P:P),"")</f>
        <v/>
      </c>
      <c r="R41" s="3" t="str">
        <f t="shared" si="22"/>
        <v/>
      </c>
      <c r="S41" s="7" t="str">
        <f t="shared" si="23"/>
        <v/>
      </c>
    </row>
    <row r="42" spans="1:19" x14ac:dyDescent="0.3">
      <c r="A42" s="1">
        <v>21</v>
      </c>
      <c r="B42" s="5">
        <v>0.67361111111111116</v>
      </c>
      <c r="C42" s="1" t="s">
        <v>19</v>
      </c>
      <c r="D42" s="1">
        <v>6</v>
      </c>
      <c r="E42" s="1">
        <v>17</v>
      </c>
      <c r="F42" s="1" t="s">
        <v>71</v>
      </c>
      <c r="G42" s="1">
        <v>69.59</v>
      </c>
      <c r="H42" s="1">
        <f>1+COUNTIFS(A:A,A42,G:G,"&gt;"&amp;G42)</f>
        <v>1</v>
      </c>
      <c r="I42" s="2">
        <f>AVERAGEIF(A:A,A42,G:G)</f>
        <v>48.741538461538468</v>
      </c>
      <c r="J42" s="2">
        <f t="shared" ref="J42:J54" si="24">G42-I42</f>
        <v>20.848461538461535</v>
      </c>
      <c r="K42" s="2">
        <f t="shared" ref="K42:K54" si="25">90+J42</f>
        <v>110.84846153846154</v>
      </c>
      <c r="L42" s="2">
        <f t="shared" ref="L42:L54" si="26">EXP(0.06*K42)</f>
        <v>773.48609436984702</v>
      </c>
      <c r="M42" s="2">
        <f>SUMIF(A:A,A42,L:L)</f>
        <v>3668.5162534671153</v>
      </c>
      <c r="N42" s="3">
        <f t="shared" ref="N42:N54" si="27">L42/M42</f>
        <v>0.2108443961884659</v>
      </c>
      <c r="O42" s="6">
        <f t="shared" ref="O42:O54" si="28">1/N42</f>
        <v>4.742834137769246</v>
      </c>
      <c r="P42" s="3">
        <f t="shared" ref="P42:P54" si="29">IF(O42&gt;21,"",N42)</f>
        <v>0.2108443961884659</v>
      </c>
      <c r="Q42" s="3">
        <f>IF(ISNUMBER(P42),SUMIF(A:A,A42,P:P),"")</f>
        <v>0.87733502902649618</v>
      </c>
      <c r="R42" s="3">
        <f t="shared" ref="R42:R54" si="30">IFERROR(P42*(1/Q42),"")</f>
        <v>0.24032369529622216</v>
      </c>
      <c r="S42" s="7">
        <f t="shared" ref="S42:S54" si="31">IFERROR(1/R42,"")</f>
        <v>4.1610545259276384</v>
      </c>
    </row>
    <row r="43" spans="1:19" x14ac:dyDescent="0.3">
      <c r="A43" s="1">
        <v>21</v>
      </c>
      <c r="B43" s="5">
        <v>0.67361111111111116</v>
      </c>
      <c r="C43" s="1" t="s">
        <v>19</v>
      </c>
      <c r="D43" s="1">
        <v>6</v>
      </c>
      <c r="E43" s="1">
        <v>18</v>
      </c>
      <c r="F43" s="1" t="s">
        <v>72</v>
      </c>
      <c r="G43" s="1">
        <v>67.34</v>
      </c>
      <c r="H43" s="1">
        <f>1+COUNTIFS(A:A,A43,G:G,"&gt;"&amp;G43)</f>
        <v>2</v>
      </c>
      <c r="I43" s="2">
        <f>AVERAGEIF(A:A,A43,G:G)</f>
        <v>48.741538461538468</v>
      </c>
      <c r="J43" s="2">
        <f t="shared" si="24"/>
        <v>18.598461538461535</v>
      </c>
      <c r="K43" s="2">
        <f t="shared" si="25"/>
        <v>108.59846153846154</v>
      </c>
      <c r="L43" s="2">
        <f t="shared" si="26"/>
        <v>675.8071081203675</v>
      </c>
      <c r="M43" s="2">
        <f>SUMIF(A:A,A43,L:L)</f>
        <v>3668.5162534671153</v>
      </c>
      <c r="N43" s="3">
        <f t="shared" si="27"/>
        <v>0.1842181038401185</v>
      </c>
      <c r="O43" s="6">
        <f t="shared" si="28"/>
        <v>5.4283481327540555</v>
      </c>
      <c r="P43" s="3">
        <f t="shared" si="29"/>
        <v>0.1842181038401185</v>
      </c>
      <c r="Q43" s="3">
        <f>IF(ISNUMBER(P43),SUMIF(A:A,A43,P:P),"")</f>
        <v>0.87733502902649618</v>
      </c>
      <c r="R43" s="3">
        <f t="shared" si="30"/>
        <v>0.20997463653597601</v>
      </c>
      <c r="S43" s="7">
        <f t="shared" si="31"/>
        <v>4.7624799666157056</v>
      </c>
    </row>
    <row r="44" spans="1:19" x14ac:dyDescent="0.3">
      <c r="A44" s="1">
        <v>21</v>
      </c>
      <c r="B44" s="5">
        <v>0.67361111111111116</v>
      </c>
      <c r="C44" s="1" t="s">
        <v>19</v>
      </c>
      <c r="D44" s="1">
        <v>6</v>
      </c>
      <c r="E44" s="1">
        <v>5</v>
      </c>
      <c r="F44" s="1" t="s">
        <v>63</v>
      </c>
      <c r="G44" s="1">
        <v>54.98</v>
      </c>
      <c r="H44" s="1">
        <f>1+COUNTIFS(A:A,A44,G:G,"&gt;"&amp;G44)</f>
        <v>3</v>
      </c>
      <c r="I44" s="2">
        <f>AVERAGEIF(A:A,A44,G:G)</f>
        <v>48.741538461538468</v>
      </c>
      <c r="J44" s="2">
        <f t="shared" si="24"/>
        <v>6.2384615384615287</v>
      </c>
      <c r="K44" s="2">
        <f t="shared" si="25"/>
        <v>96.238461538461536</v>
      </c>
      <c r="L44" s="2">
        <f t="shared" si="26"/>
        <v>321.92148883076788</v>
      </c>
      <c r="M44" s="2">
        <f>SUMIF(A:A,A44,L:L)</f>
        <v>3668.5162534671153</v>
      </c>
      <c r="N44" s="3">
        <f t="shared" si="27"/>
        <v>8.77525044427757E-2</v>
      </c>
      <c r="O44" s="6">
        <f t="shared" si="28"/>
        <v>11.395686155625452</v>
      </c>
      <c r="P44" s="3">
        <f t="shared" si="29"/>
        <v>8.77525044427757E-2</v>
      </c>
      <c r="Q44" s="3">
        <f>IF(ISNUMBER(P44),SUMIF(A:A,A44,P:P),"")</f>
        <v>0.87733502902649618</v>
      </c>
      <c r="R44" s="3">
        <f t="shared" si="30"/>
        <v>0.10002165824855662</v>
      </c>
      <c r="S44" s="7">
        <f t="shared" si="31"/>
        <v>9.9978346441224968</v>
      </c>
    </row>
    <row r="45" spans="1:19" x14ac:dyDescent="0.3">
      <c r="A45" s="1">
        <v>21</v>
      </c>
      <c r="B45" s="5">
        <v>0.67361111111111116</v>
      </c>
      <c r="C45" s="1" t="s">
        <v>19</v>
      </c>
      <c r="D45" s="1">
        <v>6</v>
      </c>
      <c r="E45" s="1">
        <v>9</v>
      </c>
      <c r="F45" s="1" t="s">
        <v>66</v>
      </c>
      <c r="G45" s="1">
        <v>54.78</v>
      </c>
      <c r="H45" s="1">
        <f>1+COUNTIFS(A:A,A45,G:G,"&gt;"&amp;G45)</f>
        <v>4</v>
      </c>
      <c r="I45" s="2">
        <f>AVERAGEIF(A:A,A45,G:G)</f>
        <v>48.741538461538468</v>
      </c>
      <c r="J45" s="2">
        <f t="shared" si="24"/>
        <v>6.038461538461533</v>
      </c>
      <c r="K45" s="2">
        <f t="shared" si="25"/>
        <v>96.038461538461533</v>
      </c>
      <c r="L45" s="2">
        <f t="shared" si="26"/>
        <v>318.08151687607955</v>
      </c>
      <c r="M45" s="2">
        <f>SUMIF(A:A,A45,L:L)</f>
        <v>3668.5162534671153</v>
      </c>
      <c r="N45" s="3">
        <f t="shared" si="27"/>
        <v>8.6705767372697515E-2</v>
      </c>
      <c r="O45" s="6">
        <f t="shared" si="28"/>
        <v>11.533258170723331</v>
      </c>
      <c r="P45" s="3">
        <f t="shared" si="29"/>
        <v>8.6705767372697515E-2</v>
      </c>
      <c r="Q45" s="3">
        <f>IF(ISNUMBER(P45),SUMIF(A:A,A45,P:P),"")</f>
        <v>0.87733502902649618</v>
      </c>
      <c r="R45" s="3">
        <f t="shared" si="30"/>
        <v>9.8828571188941935E-2</v>
      </c>
      <c r="S45" s="7">
        <f t="shared" si="31"/>
        <v>10.118531391981627</v>
      </c>
    </row>
    <row r="46" spans="1:19" x14ac:dyDescent="0.3">
      <c r="A46" s="1">
        <v>21</v>
      </c>
      <c r="B46" s="5">
        <v>0.67361111111111116</v>
      </c>
      <c r="C46" s="1" t="s">
        <v>19</v>
      </c>
      <c r="D46" s="1">
        <v>6</v>
      </c>
      <c r="E46" s="1">
        <v>14</v>
      </c>
      <c r="F46" s="1" t="s">
        <v>69</v>
      </c>
      <c r="G46" s="1">
        <v>52.08</v>
      </c>
      <c r="H46" s="1">
        <f>1+COUNTIFS(A:A,A46,G:G,"&gt;"&amp;G46)</f>
        <v>5</v>
      </c>
      <c r="I46" s="2">
        <f>AVERAGEIF(A:A,A46,G:G)</f>
        <v>48.741538461538468</v>
      </c>
      <c r="J46" s="2">
        <f t="shared" si="24"/>
        <v>3.3384615384615302</v>
      </c>
      <c r="K46" s="2">
        <f t="shared" si="25"/>
        <v>93.33846153846153</v>
      </c>
      <c r="L46" s="2">
        <f t="shared" si="26"/>
        <v>270.50962835407756</v>
      </c>
      <c r="M46" s="2">
        <f>SUMIF(A:A,A46,L:L)</f>
        <v>3668.5162534671153</v>
      </c>
      <c r="N46" s="3">
        <f t="shared" si="27"/>
        <v>7.3738157245022112E-2</v>
      </c>
      <c r="O46" s="6">
        <f t="shared" si="28"/>
        <v>13.561499735844126</v>
      </c>
      <c r="P46" s="3">
        <f t="shared" si="29"/>
        <v>7.3738157245022112E-2</v>
      </c>
      <c r="Q46" s="3">
        <f>IF(ISNUMBER(P46),SUMIF(A:A,A46,P:P),"")</f>
        <v>0.87733502902649618</v>
      </c>
      <c r="R46" s="3">
        <f t="shared" si="30"/>
        <v>8.4047889124913955E-2</v>
      </c>
      <c r="S46" s="7">
        <f t="shared" si="31"/>
        <v>11.897978764389626</v>
      </c>
    </row>
    <row r="47" spans="1:19" x14ac:dyDescent="0.3">
      <c r="A47" s="1">
        <v>21</v>
      </c>
      <c r="B47" s="5">
        <v>0.67361111111111116</v>
      </c>
      <c r="C47" s="1" t="s">
        <v>19</v>
      </c>
      <c r="D47" s="1">
        <v>6</v>
      </c>
      <c r="E47" s="1">
        <v>15</v>
      </c>
      <c r="F47" s="1" t="s">
        <v>70</v>
      </c>
      <c r="G47" s="1">
        <v>49.42</v>
      </c>
      <c r="H47" s="1">
        <f>1+COUNTIFS(A:A,A47,G:G,"&gt;"&amp;G47)</f>
        <v>6</v>
      </c>
      <c r="I47" s="2">
        <f>AVERAGEIF(A:A,A47,G:G)</f>
        <v>48.741538461538468</v>
      </c>
      <c r="J47" s="2">
        <f t="shared" si="24"/>
        <v>0.67846153846153356</v>
      </c>
      <c r="K47" s="2">
        <f t="shared" si="25"/>
        <v>90.678461538461534</v>
      </c>
      <c r="L47" s="2">
        <f t="shared" si="26"/>
        <v>230.60532334085528</v>
      </c>
      <c r="M47" s="2">
        <f>SUMIF(A:A,A47,L:L)</f>
        <v>3668.5162534671153</v>
      </c>
      <c r="N47" s="3">
        <f t="shared" si="27"/>
        <v>6.2860651938753204E-2</v>
      </c>
      <c r="O47" s="6">
        <f t="shared" si="28"/>
        <v>15.908202813014514</v>
      </c>
      <c r="P47" s="3">
        <f t="shared" si="29"/>
        <v>6.2860651938753204E-2</v>
      </c>
      <c r="Q47" s="3">
        <f>IF(ISNUMBER(P47),SUMIF(A:A,A47,P:P),"")</f>
        <v>0.87733502902649618</v>
      </c>
      <c r="R47" s="3">
        <f t="shared" si="30"/>
        <v>7.1649540778628548E-2</v>
      </c>
      <c r="S47" s="7">
        <f t="shared" si="31"/>
        <v>13.956823576715479</v>
      </c>
    </row>
    <row r="48" spans="1:19" x14ac:dyDescent="0.3">
      <c r="A48" s="1">
        <v>21</v>
      </c>
      <c r="B48" s="5">
        <v>0.67361111111111116</v>
      </c>
      <c r="C48" s="1" t="s">
        <v>19</v>
      </c>
      <c r="D48" s="1">
        <v>6</v>
      </c>
      <c r="E48" s="1">
        <v>8</v>
      </c>
      <c r="F48" s="1" t="s">
        <v>65</v>
      </c>
      <c r="G48" s="1">
        <v>48.62</v>
      </c>
      <c r="H48" s="1">
        <f>1+COUNTIFS(A:A,A48,G:G,"&gt;"&amp;G48)</f>
        <v>7</v>
      </c>
      <c r="I48" s="2">
        <f>AVERAGEIF(A:A,A48,G:G)</f>
        <v>48.741538461538468</v>
      </c>
      <c r="J48" s="2">
        <f t="shared" si="24"/>
        <v>-0.1215384615384707</v>
      </c>
      <c r="K48" s="2">
        <f t="shared" si="25"/>
        <v>89.878461538461522</v>
      </c>
      <c r="L48" s="2">
        <f t="shared" si="26"/>
        <v>219.79772515610171</v>
      </c>
      <c r="M48" s="2">
        <f>SUMIF(A:A,A48,L:L)</f>
        <v>3668.5162534671153</v>
      </c>
      <c r="N48" s="3">
        <f t="shared" si="27"/>
        <v>5.9914611240544688E-2</v>
      </c>
      <c r="O48" s="6">
        <f t="shared" si="28"/>
        <v>16.690419570365037</v>
      </c>
      <c r="P48" s="3">
        <f t="shared" si="29"/>
        <v>5.9914611240544688E-2</v>
      </c>
      <c r="Q48" s="3">
        <f>IF(ISNUMBER(P48),SUMIF(A:A,A48,P:P),"")</f>
        <v>0.87733502902649618</v>
      </c>
      <c r="R48" s="3">
        <f t="shared" si="30"/>
        <v>6.829159814469829E-2</v>
      </c>
      <c r="S48" s="7">
        <f t="shared" si="31"/>
        <v>14.643089738230609</v>
      </c>
    </row>
    <row r="49" spans="1:19" x14ac:dyDescent="0.3">
      <c r="A49" s="1">
        <v>21</v>
      </c>
      <c r="B49" s="5">
        <v>0.67361111111111116</v>
      </c>
      <c r="C49" s="1" t="s">
        <v>19</v>
      </c>
      <c r="D49" s="1">
        <v>6</v>
      </c>
      <c r="E49" s="1">
        <v>1</v>
      </c>
      <c r="F49" s="1" t="s">
        <v>60</v>
      </c>
      <c r="G49" s="1">
        <v>48.07</v>
      </c>
      <c r="H49" s="1">
        <f>1+COUNTIFS(A:A,A49,G:G,"&gt;"&amp;G49)</f>
        <v>8</v>
      </c>
      <c r="I49" s="2">
        <f>AVERAGEIF(A:A,A49,G:G)</f>
        <v>48.741538461538468</v>
      </c>
      <c r="J49" s="2">
        <f t="shared" si="24"/>
        <v>-0.67153846153846786</v>
      </c>
      <c r="K49" s="2">
        <f t="shared" si="25"/>
        <v>89.328461538461539</v>
      </c>
      <c r="L49" s="2">
        <f t="shared" si="26"/>
        <v>212.66277439848088</v>
      </c>
      <c r="M49" s="2">
        <f>SUMIF(A:A,A49,L:L)</f>
        <v>3668.5162534671153</v>
      </c>
      <c r="N49" s="3">
        <f t="shared" si="27"/>
        <v>5.7969696658013513E-2</v>
      </c>
      <c r="O49" s="6">
        <f t="shared" si="28"/>
        <v>17.250392147114397</v>
      </c>
      <c r="P49" s="3">
        <f t="shared" si="29"/>
        <v>5.7969696658013513E-2</v>
      </c>
      <c r="Q49" s="3">
        <f>IF(ISNUMBER(P49),SUMIF(A:A,A49,P:P),"")</f>
        <v>0.87733502902649618</v>
      </c>
      <c r="R49" s="3">
        <f t="shared" si="30"/>
        <v>6.6074754500954486E-2</v>
      </c>
      <c r="S49" s="7">
        <f t="shared" si="31"/>
        <v>15.134373295107052</v>
      </c>
    </row>
    <row r="50" spans="1:19" x14ac:dyDescent="0.3">
      <c r="A50" s="1">
        <v>21</v>
      </c>
      <c r="B50" s="5">
        <v>0.67361111111111116</v>
      </c>
      <c r="C50" s="1" t="s">
        <v>19</v>
      </c>
      <c r="D50" s="1">
        <v>6</v>
      </c>
      <c r="E50" s="1">
        <v>2</v>
      </c>
      <c r="F50" s="1" t="s">
        <v>61</v>
      </c>
      <c r="G50" s="1">
        <v>46.68</v>
      </c>
      <c r="H50" s="1">
        <f>1+COUNTIFS(A:A,A50,G:G,"&gt;"&amp;G50)</f>
        <v>9</v>
      </c>
      <c r="I50" s="2">
        <f>AVERAGEIF(A:A,A50,G:G)</f>
        <v>48.741538461538468</v>
      </c>
      <c r="J50" s="2">
        <f t="shared" si="24"/>
        <v>-2.0615384615384684</v>
      </c>
      <c r="K50" s="2">
        <f t="shared" si="25"/>
        <v>87.938461538461524</v>
      </c>
      <c r="L50" s="2">
        <f t="shared" si="26"/>
        <v>195.64615427316753</v>
      </c>
      <c r="M50" s="2">
        <f>SUMIF(A:A,A50,L:L)</f>
        <v>3668.5162534671153</v>
      </c>
      <c r="N50" s="3">
        <f t="shared" si="27"/>
        <v>5.3331140100105132E-2</v>
      </c>
      <c r="O50" s="6">
        <f t="shared" si="28"/>
        <v>18.750771090266429</v>
      </c>
      <c r="P50" s="3">
        <f t="shared" si="29"/>
        <v>5.3331140100105132E-2</v>
      </c>
      <c r="Q50" s="3">
        <f>IF(ISNUMBER(P50),SUMIF(A:A,A50,P:P),"")</f>
        <v>0.87733502902649618</v>
      </c>
      <c r="R50" s="3">
        <f t="shared" si="30"/>
        <v>6.0787656181108082E-2</v>
      </c>
      <c r="S50" s="7">
        <f t="shared" si="31"/>
        <v>16.450708298748083</v>
      </c>
    </row>
    <row r="51" spans="1:19" x14ac:dyDescent="0.3">
      <c r="A51" s="1">
        <v>21</v>
      </c>
      <c r="B51" s="5">
        <v>0.67361111111111116</v>
      </c>
      <c r="C51" s="1" t="s">
        <v>19</v>
      </c>
      <c r="D51" s="1">
        <v>6</v>
      </c>
      <c r="E51" s="1">
        <v>7</v>
      </c>
      <c r="F51" s="1" t="s">
        <v>64</v>
      </c>
      <c r="G51" s="1">
        <v>44.63</v>
      </c>
      <c r="H51" s="1">
        <f>1+COUNTIFS(A:A,A51,G:G,"&gt;"&amp;G51)</f>
        <v>10</v>
      </c>
      <c r="I51" s="2">
        <f>AVERAGEIF(A:A,A51,G:G)</f>
        <v>48.741538461538468</v>
      </c>
      <c r="J51" s="2">
        <f t="shared" si="24"/>
        <v>-4.1115384615384656</v>
      </c>
      <c r="K51" s="2">
        <f t="shared" si="25"/>
        <v>85.888461538461542</v>
      </c>
      <c r="L51" s="2">
        <f t="shared" si="26"/>
        <v>173.00278494353063</v>
      </c>
      <c r="M51" s="2">
        <f>SUMIF(A:A,A51,L:L)</f>
        <v>3668.5162534671153</v>
      </c>
      <c r="N51" s="3">
        <f t="shared" si="27"/>
        <v>4.7158789273463259E-2</v>
      </c>
      <c r="O51" s="6">
        <f t="shared" si="28"/>
        <v>21.204954906734859</v>
      </c>
      <c r="P51" s="3" t="str">
        <f t="shared" si="29"/>
        <v/>
      </c>
      <c r="Q51" s="3" t="str">
        <f>IF(ISNUMBER(P51),SUMIF(A:A,A51,P:P),"")</f>
        <v/>
      </c>
      <c r="R51" s="3" t="str">
        <f t="shared" si="30"/>
        <v/>
      </c>
      <c r="S51" s="7" t="str">
        <f t="shared" si="31"/>
        <v/>
      </c>
    </row>
    <row r="52" spans="1:19" x14ac:dyDescent="0.3">
      <c r="A52" s="1">
        <v>21</v>
      </c>
      <c r="B52" s="5">
        <v>0.67361111111111116</v>
      </c>
      <c r="C52" s="1" t="s">
        <v>19</v>
      </c>
      <c r="D52" s="1">
        <v>6</v>
      </c>
      <c r="E52" s="1">
        <v>10</v>
      </c>
      <c r="F52" s="1" t="s">
        <v>67</v>
      </c>
      <c r="G52" s="1">
        <v>39.130000000000003</v>
      </c>
      <c r="H52" s="1">
        <f>1+COUNTIFS(A:A,A52,G:G,"&gt;"&amp;G52)</f>
        <v>11</v>
      </c>
      <c r="I52" s="2">
        <f>AVERAGEIF(A:A,A52,G:G)</f>
        <v>48.741538461538468</v>
      </c>
      <c r="J52" s="2">
        <f t="shared" si="24"/>
        <v>-9.6115384615384656</v>
      </c>
      <c r="K52" s="2">
        <f t="shared" si="25"/>
        <v>80.388461538461542</v>
      </c>
      <c r="L52" s="2">
        <f t="shared" si="26"/>
        <v>124.37580804572377</v>
      </c>
      <c r="M52" s="2">
        <f>SUMIF(A:A,A52,L:L)</f>
        <v>3668.5162534671153</v>
      </c>
      <c r="N52" s="3">
        <f t="shared" si="27"/>
        <v>3.3903572848607712E-2</v>
      </c>
      <c r="O52" s="6">
        <f t="shared" si="28"/>
        <v>29.495416440779813</v>
      </c>
      <c r="P52" s="3" t="str">
        <f t="shared" si="29"/>
        <v/>
      </c>
      <c r="Q52" s="3" t="str">
        <f>IF(ISNUMBER(P52),SUMIF(A:A,A52,P:P),"")</f>
        <v/>
      </c>
      <c r="R52" s="3" t="str">
        <f t="shared" si="30"/>
        <v/>
      </c>
      <c r="S52" s="7" t="str">
        <f t="shared" si="31"/>
        <v/>
      </c>
    </row>
    <row r="53" spans="1:19" x14ac:dyDescent="0.3">
      <c r="A53" s="1">
        <v>21</v>
      </c>
      <c r="B53" s="5">
        <v>0.67361111111111116</v>
      </c>
      <c r="C53" s="1" t="s">
        <v>19</v>
      </c>
      <c r="D53" s="1">
        <v>6</v>
      </c>
      <c r="E53" s="1">
        <v>3</v>
      </c>
      <c r="F53" s="1" t="s">
        <v>62</v>
      </c>
      <c r="G53" s="1">
        <v>37.11</v>
      </c>
      <c r="H53" s="1">
        <f>1+COUNTIFS(A:A,A53,G:G,"&gt;"&amp;G53)</f>
        <v>12</v>
      </c>
      <c r="I53" s="2">
        <f>AVERAGEIF(A:A,A53,G:G)</f>
        <v>48.741538461538468</v>
      </c>
      <c r="J53" s="2">
        <f t="shared" si="24"/>
        <v>-11.631538461538469</v>
      </c>
      <c r="K53" s="2">
        <f t="shared" si="25"/>
        <v>78.368461538461531</v>
      </c>
      <c r="L53" s="2">
        <f t="shared" si="26"/>
        <v>110.17915164625677</v>
      </c>
      <c r="M53" s="2">
        <f>SUMIF(A:A,A53,L:L)</f>
        <v>3668.5162534671153</v>
      </c>
      <c r="N53" s="3">
        <f t="shared" si="27"/>
        <v>3.0033709552772576E-2</v>
      </c>
      <c r="O53" s="6">
        <f t="shared" si="28"/>
        <v>33.295920313902236</v>
      </c>
      <c r="P53" s="3" t="str">
        <f t="shared" si="29"/>
        <v/>
      </c>
      <c r="Q53" s="3" t="str">
        <f>IF(ISNUMBER(P53),SUMIF(A:A,A53,P:P),"")</f>
        <v/>
      </c>
      <c r="R53" s="3" t="str">
        <f t="shared" si="30"/>
        <v/>
      </c>
      <c r="S53" s="7" t="str">
        <f t="shared" si="31"/>
        <v/>
      </c>
    </row>
    <row r="54" spans="1:19" x14ac:dyDescent="0.3">
      <c r="A54" s="1">
        <v>21</v>
      </c>
      <c r="B54" s="5">
        <v>0.67361111111111116</v>
      </c>
      <c r="C54" s="1" t="s">
        <v>19</v>
      </c>
      <c r="D54" s="1">
        <v>6</v>
      </c>
      <c r="E54" s="1">
        <v>13</v>
      </c>
      <c r="F54" s="1" t="s">
        <v>68</v>
      </c>
      <c r="G54" s="1">
        <v>21.21</v>
      </c>
      <c r="H54" s="1">
        <f>1+COUNTIFS(A:A,A54,G:G,"&gt;"&amp;G54)</f>
        <v>13</v>
      </c>
      <c r="I54" s="2">
        <f>AVERAGEIF(A:A,A54,G:G)</f>
        <v>48.741538461538468</v>
      </c>
      <c r="J54" s="2">
        <f t="shared" si="24"/>
        <v>-27.531538461538467</v>
      </c>
      <c r="K54" s="2">
        <f t="shared" si="25"/>
        <v>62.468461538461533</v>
      </c>
      <c r="L54" s="2">
        <f t="shared" si="26"/>
        <v>42.440695111859881</v>
      </c>
      <c r="M54" s="2">
        <f>SUMIF(A:A,A54,L:L)</f>
        <v>3668.5162534671153</v>
      </c>
      <c r="N54" s="3">
        <f t="shared" si="27"/>
        <v>1.1568899298660371E-2</v>
      </c>
      <c r="O54" s="6">
        <f t="shared" si="28"/>
        <v>86.438646770466377</v>
      </c>
      <c r="P54" s="3" t="str">
        <f t="shared" si="29"/>
        <v/>
      </c>
      <c r="Q54" s="3" t="str">
        <f>IF(ISNUMBER(P54),SUMIF(A:A,A54,P:P),"")</f>
        <v/>
      </c>
      <c r="R54" s="3" t="str">
        <f t="shared" si="30"/>
        <v/>
      </c>
      <c r="S54" s="7" t="str">
        <f t="shared" si="31"/>
        <v/>
      </c>
    </row>
    <row r="55" spans="1:19" x14ac:dyDescent="0.3">
      <c r="A55" s="1">
        <v>25</v>
      </c>
      <c r="B55" s="5">
        <v>0.69791666666666663</v>
      </c>
      <c r="C55" s="1" t="s">
        <v>19</v>
      </c>
      <c r="D55" s="1">
        <v>7</v>
      </c>
      <c r="E55" s="1">
        <v>2</v>
      </c>
      <c r="F55" s="1" t="s">
        <v>74</v>
      </c>
      <c r="G55" s="1">
        <v>59.73</v>
      </c>
      <c r="H55" s="1">
        <f>1+COUNTIFS(A:A,A55,G:G,"&gt;"&amp;G55)</f>
        <v>1</v>
      </c>
      <c r="I55" s="2">
        <f>AVERAGEIF(A:A,A55,G:G)</f>
        <v>45.604444444444447</v>
      </c>
      <c r="J55" s="2">
        <f t="shared" ref="J55:J63" si="32">G55-I55</f>
        <v>14.12555555555555</v>
      </c>
      <c r="K55" s="2">
        <f t="shared" ref="K55:K63" si="33">90+J55</f>
        <v>104.12555555555555</v>
      </c>
      <c r="L55" s="2">
        <f t="shared" ref="L55:L63" si="34">EXP(0.06*K55)</f>
        <v>516.73663431600357</v>
      </c>
      <c r="M55" s="2">
        <f>SUMIF(A:A,A55,L:L)</f>
        <v>2323.0543699197324</v>
      </c>
      <c r="N55" s="3">
        <f t="shared" ref="N55:N63" si="35">L55/M55</f>
        <v>0.22243845904211798</v>
      </c>
      <c r="O55" s="6">
        <f t="shared" ref="O55:O63" si="36">1/N55</f>
        <v>4.4956254611108113</v>
      </c>
      <c r="P55" s="3">
        <f t="shared" ref="P55:P63" si="37">IF(O55&gt;21,"",N55)</f>
        <v>0.22243845904211798</v>
      </c>
      <c r="Q55" s="3">
        <f>IF(ISNUMBER(P55),SUMIF(A:A,A55,P:P),"")</f>
        <v>0.98059267688931517</v>
      </c>
      <c r="R55" s="3">
        <f t="shared" ref="R55:R63" si="38">IFERROR(P55*(1/Q55),"")</f>
        <v>0.22684083237063152</v>
      </c>
      <c r="S55" s="7">
        <f t="shared" ref="S55:S63" si="39">IFERROR(1/R55,"")</f>
        <v>4.4083774052024127</v>
      </c>
    </row>
    <row r="56" spans="1:19" x14ac:dyDescent="0.3">
      <c r="A56" s="1">
        <v>25</v>
      </c>
      <c r="B56" s="5">
        <v>0.69791666666666663</v>
      </c>
      <c r="C56" s="1" t="s">
        <v>19</v>
      </c>
      <c r="D56" s="1">
        <v>7</v>
      </c>
      <c r="E56" s="1">
        <v>1</v>
      </c>
      <c r="F56" s="1" t="s">
        <v>73</v>
      </c>
      <c r="G56" s="1">
        <v>52.85</v>
      </c>
      <c r="H56" s="1">
        <f>1+COUNTIFS(A:A,A56,G:G,"&gt;"&amp;G56)</f>
        <v>2</v>
      </c>
      <c r="I56" s="2">
        <f>AVERAGEIF(A:A,A56,G:G)</f>
        <v>45.604444444444447</v>
      </c>
      <c r="J56" s="2">
        <f t="shared" si="32"/>
        <v>7.2455555555555549</v>
      </c>
      <c r="K56" s="2">
        <f t="shared" si="33"/>
        <v>97.245555555555555</v>
      </c>
      <c r="L56" s="2">
        <f t="shared" si="34"/>
        <v>341.9735289490813</v>
      </c>
      <c r="M56" s="2">
        <f>SUMIF(A:A,A56,L:L)</f>
        <v>2323.0543699197324</v>
      </c>
      <c r="N56" s="3">
        <f t="shared" si="35"/>
        <v>0.14720857737001539</v>
      </c>
      <c r="O56" s="6">
        <f t="shared" si="36"/>
        <v>6.7930824267559826</v>
      </c>
      <c r="P56" s="3">
        <f t="shared" si="37"/>
        <v>0.14720857737001539</v>
      </c>
      <c r="Q56" s="3">
        <f>IF(ISNUMBER(P56),SUMIF(A:A,A56,P:P),"")</f>
        <v>0.98059267688931517</v>
      </c>
      <c r="R56" s="3">
        <f t="shared" si="38"/>
        <v>0.15012204439155893</v>
      </c>
      <c r="S56" s="7">
        <f t="shared" si="39"/>
        <v>6.6612468811824153</v>
      </c>
    </row>
    <row r="57" spans="1:19" x14ac:dyDescent="0.3">
      <c r="A57" s="1">
        <v>25</v>
      </c>
      <c r="B57" s="5">
        <v>0.69791666666666663</v>
      </c>
      <c r="C57" s="1" t="s">
        <v>19</v>
      </c>
      <c r="D57" s="1">
        <v>7</v>
      </c>
      <c r="E57" s="1">
        <v>11</v>
      </c>
      <c r="F57" s="1" t="s">
        <v>79</v>
      </c>
      <c r="G57" s="1">
        <v>50.57</v>
      </c>
      <c r="H57" s="1">
        <f>1+COUNTIFS(A:A,A57,G:G,"&gt;"&amp;G57)</f>
        <v>3</v>
      </c>
      <c r="I57" s="2">
        <f>AVERAGEIF(A:A,A57,G:G)</f>
        <v>45.604444444444447</v>
      </c>
      <c r="J57" s="2">
        <f t="shared" si="32"/>
        <v>4.9655555555555537</v>
      </c>
      <c r="K57" s="2">
        <f t="shared" si="33"/>
        <v>94.965555555555554</v>
      </c>
      <c r="L57" s="2">
        <f t="shared" si="34"/>
        <v>298.25037948021196</v>
      </c>
      <c r="M57" s="2">
        <f>SUMIF(A:A,A57,L:L)</f>
        <v>2323.0543699197324</v>
      </c>
      <c r="N57" s="3">
        <f t="shared" si="35"/>
        <v>0.12838717136461911</v>
      </c>
      <c r="O57" s="6">
        <f t="shared" si="36"/>
        <v>7.7889401983941493</v>
      </c>
      <c r="P57" s="3">
        <f t="shared" si="37"/>
        <v>0.12838717136461911</v>
      </c>
      <c r="Q57" s="3">
        <f>IF(ISNUMBER(P57),SUMIF(A:A,A57,P:P),"")</f>
        <v>0.98059267688931517</v>
      </c>
      <c r="R57" s="3">
        <f t="shared" si="38"/>
        <v>0.13092813600433492</v>
      </c>
      <c r="S57" s="7">
        <f t="shared" si="39"/>
        <v>7.637777719274113</v>
      </c>
    </row>
    <row r="58" spans="1:19" x14ac:dyDescent="0.3">
      <c r="A58" s="1">
        <v>25</v>
      </c>
      <c r="B58" s="5">
        <v>0.69791666666666663</v>
      </c>
      <c r="C58" s="1" t="s">
        <v>19</v>
      </c>
      <c r="D58" s="1">
        <v>7</v>
      </c>
      <c r="E58" s="1">
        <v>15</v>
      </c>
      <c r="F58" s="1" t="s">
        <v>80</v>
      </c>
      <c r="G58" s="1">
        <v>48.34</v>
      </c>
      <c r="H58" s="1">
        <f>1+COUNTIFS(A:A,A58,G:G,"&gt;"&amp;G58)</f>
        <v>4</v>
      </c>
      <c r="I58" s="2">
        <f>AVERAGEIF(A:A,A58,G:G)</f>
        <v>45.604444444444447</v>
      </c>
      <c r="J58" s="2">
        <f t="shared" si="32"/>
        <v>2.7355555555555569</v>
      </c>
      <c r="K58" s="2">
        <f t="shared" si="33"/>
        <v>92.73555555555555</v>
      </c>
      <c r="L58" s="2">
        <f t="shared" si="34"/>
        <v>260.89899323858299</v>
      </c>
      <c r="M58" s="2">
        <f>SUMIF(A:A,A58,L:L)</f>
        <v>2323.0543699197324</v>
      </c>
      <c r="N58" s="3">
        <f t="shared" si="35"/>
        <v>0.11230860397279369</v>
      </c>
      <c r="O58" s="6">
        <f t="shared" si="36"/>
        <v>8.904037309930823</v>
      </c>
      <c r="P58" s="3">
        <f t="shared" si="37"/>
        <v>0.11230860397279369</v>
      </c>
      <c r="Q58" s="3">
        <f>IF(ISNUMBER(P58),SUMIF(A:A,A58,P:P),"")</f>
        <v>0.98059267688931517</v>
      </c>
      <c r="R58" s="3">
        <f t="shared" si="38"/>
        <v>0.11453135090613221</v>
      </c>
      <c r="S58" s="7">
        <f t="shared" si="39"/>
        <v>8.7312337808674023</v>
      </c>
    </row>
    <row r="59" spans="1:19" x14ac:dyDescent="0.3">
      <c r="A59" s="1">
        <v>25</v>
      </c>
      <c r="B59" s="5">
        <v>0.69791666666666663</v>
      </c>
      <c r="C59" s="1" t="s">
        <v>19</v>
      </c>
      <c r="D59" s="1">
        <v>7</v>
      </c>
      <c r="E59" s="1">
        <v>10</v>
      </c>
      <c r="F59" s="1" t="s">
        <v>78</v>
      </c>
      <c r="G59" s="1">
        <v>48.21</v>
      </c>
      <c r="H59" s="1">
        <f>1+COUNTIFS(A:A,A59,G:G,"&gt;"&amp;G59)</f>
        <v>5</v>
      </c>
      <c r="I59" s="2">
        <f>AVERAGEIF(A:A,A59,G:G)</f>
        <v>45.604444444444447</v>
      </c>
      <c r="J59" s="2">
        <f t="shared" si="32"/>
        <v>2.6055555555555543</v>
      </c>
      <c r="K59" s="2">
        <f t="shared" si="33"/>
        <v>92.605555555555554</v>
      </c>
      <c r="L59" s="2">
        <f t="shared" si="34"/>
        <v>258.87189704384889</v>
      </c>
      <c r="M59" s="2">
        <f>SUMIF(A:A,A59,L:L)</f>
        <v>2323.0543699197324</v>
      </c>
      <c r="N59" s="3">
        <f t="shared" si="35"/>
        <v>0.11143600442412099</v>
      </c>
      <c r="O59" s="6">
        <f t="shared" si="36"/>
        <v>8.9737603673767747</v>
      </c>
      <c r="P59" s="3">
        <f t="shared" si="37"/>
        <v>0.11143600442412099</v>
      </c>
      <c r="Q59" s="3">
        <f>IF(ISNUMBER(P59),SUMIF(A:A,A59,P:P),"")</f>
        <v>0.98059267688931517</v>
      </c>
      <c r="R59" s="3">
        <f t="shared" si="38"/>
        <v>0.11364148137188197</v>
      </c>
      <c r="S59" s="7">
        <f t="shared" si="39"/>
        <v>8.7996037004092376</v>
      </c>
    </row>
    <row r="60" spans="1:19" x14ac:dyDescent="0.3">
      <c r="A60" s="1">
        <v>25</v>
      </c>
      <c r="B60" s="5">
        <v>0.69791666666666663</v>
      </c>
      <c r="C60" s="1" t="s">
        <v>19</v>
      </c>
      <c r="D60" s="1">
        <v>7</v>
      </c>
      <c r="E60" s="1">
        <v>9</v>
      </c>
      <c r="F60" s="1" t="s">
        <v>77</v>
      </c>
      <c r="G60" s="1">
        <v>45.38</v>
      </c>
      <c r="H60" s="1">
        <f>1+COUNTIFS(A:A,A60,G:G,"&gt;"&amp;G60)</f>
        <v>6</v>
      </c>
      <c r="I60" s="2">
        <f>AVERAGEIF(A:A,A60,G:G)</f>
        <v>45.604444444444447</v>
      </c>
      <c r="J60" s="2">
        <f t="shared" si="32"/>
        <v>-0.224444444444444</v>
      </c>
      <c r="K60" s="2">
        <f t="shared" si="33"/>
        <v>89.775555555555556</v>
      </c>
      <c r="L60" s="2">
        <f t="shared" si="34"/>
        <v>218.44479613207852</v>
      </c>
      <c r="M60" s="2">
        <f>SUMIF(A:A,A60,L:L)</f>
        <v>2323.0543699197324</v>
      </c>
      <c r="N60" s="3">
        <f t="shared" si="35"/>
        <v>9.4033441042374905E-2</v>
      </c>
      <c r="O60" s="6">
        <f t="shared" si="36"/>
        <v>10.634514582417157</v>
      </c>
      <c r="P60" s="3">
        <f t="shared" si="37"/>
        <v>9.4033441042374905E-2</v>
      </c>
      <c r="Q60" s="3">
        <f>IF(ISNUMBER(P60),SUMIF(A:A,A60,P:P),"")</f>
        <v>0.98059267688931517</v>
      </c>
      <c r="R60" s="3">
        <f t="shared" si="38"/>
        <v>9.5894496520892297E-2</v>
      </c>
      <c r="S60" s="7">
        <f t="shared" si="39"/>
        <v>10.428127121790899</v>
      </c>
    </row>
    <row r="61" spans="1:19" x14ac:dyDescent="0.3">
      <c r="A61" s="1">
        <v>25</v>
      </c>
      <c r="B61" s="5">
        <v>0.69791666666666663</v>
      </c>
      <c r="C61" s="1" t="s">
        <v>19</v>
      </c>
      <c r="D61" s="1">
        <v>7</v>
      </c>
      <c r="E61" s="1">
        <v>7</v>
      </c>
      <c r="F61" s="1" t="s">
        <v>76</v>
      </c>
      <c r="G61" s="1">
        <v>44.25</v>
      </c>
      <c r="H61" s="1">
        <f>1+COUNTIFS(A:A,A61,G:G,"&gt;"&amp;G61)</f>
        <v>7</v>
      </c>
      <c r="I61" s="2">
        <f>AVERAGEIF(A:A,A61,G:G)</f>
        <v>45.604444444444447</v>
      </c>
      <c r="J61" s="2">
        <f t="shared" si="32"/>
        <v>-1.3544444444444466</v>
      </c>
      <c r="K61" s="2">
        <f t="shared" si="33"/>
        <v>88.645555555555546</v>
      </c>
      <c r="L61" s="2">
        <f t="shared" si="34"/>
        <v>204.12515963452921</v>
      </c>
      <c r="M61" s="2">
        <f>SUMIF(A:A,A61,L:L)</f>
        <v>2323.0543699197324</v>
      </c>
      <c r="N61" s="3">
        <f t="shared" si="35"/>
        <v>8.786929926292783E-2</v>
      </c>
      <c r="O61" s="6">
        <f t="shared" si="36"/>
        <v>11.380539146075805</v>
      </c>
      <c r="P61" s="3">
        <f t="shared" si="37"/>
        <v>8.786929926292783E-2</v>
      </c>
      <c r="Q61" s="3">
        <f>IF(ISNUMBER(P61),SUMIF(A:A,A61,P:P),"")</f>
        <v>0.98059267688931517</v>
      </c>
      <c r="R61" s="3">
        <f t="shared" si="38"/>
        <v>8.9608357612532039E-2</v>
      </c>
      <c r="S61" s="7">
        <f t="shared" si="39"/>
        <v>11.159673345694113</v>
      </c>
    </row>
    <row r="62" spans="1:19" x14ac:dyDescent="0.3">
      <c r="A62" s="1">
        <v>25</v>
      </c>
      <c r="B62" s="5">
        <v>0.69791666666666663</v>
      </c>
      <c r="C62" s="1" t="s">
        <v>19</v>
      </c>
      <c r="D62" s="1">
        <v>7</v>
      </c>
      <c r="E62" s="1">
        <v>3</v>
      </c>
      <c r="F62" s="1" t="s">
        <v>75</v>
      </c>
      <c r="G62" s="1">
        <v>42.03</v>
      </c>
      <c r="H62" s="1">
        <f>1+COUNTIFS(A:A,A62,G:G,"&gt;"&amp;G62)</f>
        <v>8</v>
      </c>
      <c r="I62" s="2">
        <f>AVERAGEIF(A:A,A62,G:G)</f>
        <v>45.604444444444447</v>
      </c>
      <c r="J62" s="2">
        <f t="shared" si="32"/>
        <v>-3.5744444444444454</v>
      </c>
      <c r="K62" s="2">
        <f t="shared" si="33"/>
        <v>86.425555555555547</v>
      </c>
      <c r="L62" s="2">
        <f t="shared" si="34"/>
        <v>178.66871436467537</v>
      </c>
      <c r="M62" s="2">
        <f>SUMIF(A:A,A62,L:L)</f>
        <v>2323.0543699197324</v>
      </c>
      <c r="N62" s="3">
        <f t="shared" si="35"/>
        <v>7.6911120410345299E-2</v>
      </c>
      <c r="O62" s="6">
        <f t="shared" si="36"/>
        <v>13.002020964779629</v>
      </c>
      <c r="P62" s="3">
        <f t="shared" si="37"/>
        <v>7.6911120410345299E-2</v>
      </c>
      <c r="Q62" s="3">
        <f>IF(ISNUMBER(P62),SUMIF(A:A,A62,P:P),"")</f>
        <v>0.98059267688931517</v>
      </c>
      <c r="R62" s="3">
        <f t="shared" si="38"/>
        <v>7.8433300822036089E-2</v>
      </c>
      <c r="S62" s="7">
        <f t="shared" si="39"/>
        <v>12.749686542824254</v>
      </c>
    </row>
    <row r="63" spans="1:19" x14ac:dyDescent="0.3">
      <c r="A63" s="1">
        <v>25</v>
      </c>
      <c r="B63" s="5">
        <v>0.69791666666666663</v>
      </c>
      <c r="C63" s="1" t="s">
        <v>19</v>
      </c>
      <c r="D63" s="1">
        <v>7</v>
      </c>
      <c r="E63" s="1">
        <v>16</v>
      </c>
      <c r="F63" s="1" t="s">
        <v>81</v>
      </c>
      <c r="G63" s="1">
        <v>19.079999999999998</v>
      </c>
      <c r="H63" s="1">
        <f>1+COUNTIFS(A:A,A63,G:G,"&gt;"&amp;G63)</f>
        <v>9</v>
      </c>
      <c r="I63" s="2">
        <f>AVERAGEIF(A:A,A63,G:G)</f>
        <v>45.604444444444447</v>
      </c>
      <c r="J63" s="2">
        <f t="shared" si="32"/>
        <v>-26.524444444444448</v>
      </c>
      <c r="K63" s="2">
        <f t="shared" si="33"/>
        <v>63.475555555555552</v>
      </c>
      <c r="L63" s="2">
        <f t="shared" si="34"/>
        <v>45.084266760720844</v>
      </c>
      <c r="M63" s="2">
        <f>SUMIF(A:A,A63,L:L)</f>
        <v>2323.0543699197324</v>
      </c>
      <c r="N63" s="3">
        <f t="shared" si="35"/>
        <v>1.9407323110684931E-2</v>
      </c>
      <c r="O63" s="6">
        <f t="shared" si="36"/>
        <v>51.52694136624325</v>
      </c>
      <c r="P63" s="3" t="str">
        <f t="shared" si="37"/>
        <v/>
      </c>
      <c r="Q63" s="3" t="str">
        <f>IF(ISNUMBER(P63),SUMIF(A:A,A63,P:P),"")</f>
        <v/>
      </c>
      <c r="R63" s="3" t="str">
        <f t="shared" si="38"/>
        <v/>
      </c>
      <c r="S63" s="7" t="str">
        <f t="shared" si="39"/>
        <v/>
      </c>
    </row>
  </sheetData>
  <autoFilter ref="A1:S21" xr:uid="{00000000-0009-0000-0000-000000000000}"/>
  <sortState xmlns:xlrd2="http://schemas.microsoft.com/office/spreadsheetml/2017/richdata2" ref="A2:T63">
    <sortCondition ref="B2:B63"/>
    <sortCondition ref="H2:H63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2:G1048576 G1"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21"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08062022 -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2022-06-07T23:03:52Z</cp:lastPrinted>
  <dcterms:created xsi:type="dcterms:W3CDTF">2016-03-11T05:58:01Z</dcterms:created>
  <dcterms:modified xsi:type="dcterms:W3CDTF">2022-06-07T23:05:14Z</dcterms:modified>
</cp:coreProperties>
</file>