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8BF68705-99A9-4629-BF01-5F8E2E39FEE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14092022 - PREMIUM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14092022 - PREMIUM'!$A$7:$S$18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2" i="1" l="1"/>
  <c r="I52" i="1"/>
  <c r="J52" i="1" s="1"/>
  <c r="K52" i="1" s="1"/>
  <c r="L52" i="1" s="1"/>
  <c r="H55" i="1"/>
  <c r="I55" i="1"/>
  <c r="J55" i="1" s="1"/>
  <c r="K55" i="1" s="1"/>
  <c r="L55" i="1" s="1"/>
  <c r="H54" i="1"/>
  <c r="I54" i="1"/>
  <c r="J54" i="1" s="1"/>
  <c r="K54" i="1" s="1"/>
  <c r="L54" i="1" s="1"/>
  <c r="H49" i="1"/>
  <c r="I49" i="1"/>
  <c r="J49" i="1" s="1"/>
  <c r="K49" i="1" s="1"/>
  <c r="L49" i="1" s="1"/>
  <c r="H53" i="1"/>
  <c r="I53" i="1"/>
  <c r="J53" i="1" s="1"/>
  <c r="K53" i="1" s="1"/>
  <c r="L53" i="1" s="1"/>
  <c r="H50" i="1"/>
  <c r="I50" i="1"/>
  <c r="J50" i="1" s="1"/>
  <c r="K50" i="1" s="1"/>
  <c r="L50" i="1" s="1"/>
  <c r="H56" i="1"/>
  <c r="I56" i="1"/>
  <c r="J56" i="1" s="1"/>
  <c r="K56" i="1" s="1"/>
  <c r="L56" i="1" s="1"/>
  <c r="H51" i="1"/>
  <c r="I51" i="1"/>
  <c r="J51" i="1" s="1"/>
  <c r="K51" i="1" s="1"/>
  <c r="L51" i="1" s="1"/>
  <c r="H58" i="1"/>
  <c r="I58" i="1"/>
  <c r="J58" i="1" s="1"/>
  <c r="K58" i="1" s="1"/>
  <c r="L58" i="1" s="1"/>
  <c r="H57" i="1"/>
  <c r="I57" i="1"/>
  <c r="J57" i="1" s="1"/>
  <c r="K57" i="1" s="1"/>
  <c r="L57" i="1" s="1"/>
  <c r="H70" i="1"/>
  <c r="I70" i="1"/>
  <c r="J70" i="1" s="1"/>
  <c r="K70" i="1" s="1"/>
  <c r="L70" i="1" s="1"/>
  <c r="H71" i="1"/>
  <c r="I71" i="1"/>
  <c r="J71" i="1" s="1"/>
  <c r="K71" i="1" s="1"/>
  <c r="L71" i="1" s="1"/>
  <c r="H73" i="1"/>
  <c r="I73" i="1"/>
  <c r="J73" i="1" s="1"/>
  <c r="K73" i="1" s="1"/>
  <c r="L73" i="1" s="1"/>
  <c r="H61" i="1"/>
  <c r="I61" i="1"/>
  <c r="J61" i="1" s="1"/>
  <c r="K61" i="1" s="1"/>
  <c r="L61" i="1" s="1"/>
  <c r="H64" i="1"/>
  <c r="I64" i="1"/>
  <c r="J64" i="1" s="1"/>
  <c r="K64" i="1" s="1"/>
  <c r="L64" i="1" s="1"/>
  <c r="H62" i="1"/>
  <c r="I62" i="1"/>
  <c r="J62" i="1" s="1"/>
  <c r="K62" i="1" s="1"/>
  <c r="L62" i="1" s="1"/>
  <c r="H68" i="1"/>
  <c r="I68" i="1"/>
  <c r="J68" i="1" s="1"/>
  <c r="K68" i="1" s="1"/>
  <c r="L68" i="1" s="1"/>
  <c r="H67" i="1"/>
  <c r="I67" i="1"/>
  <c r="J67" i="1" s="1"/>
  <c r="K67" i="1" s="1"/>
  <c r="L67" i="1" s="1"/>
  <c r="H72" i="1"/>
  <c r="I72" i="1"/>
  <c r="J72" i="1" s="1"/>
  <c r="K72" i="1" s="1"/>
  <c r="L72" i="1" s="1"/>
  <c r="H66" i="1"/>
  <c r="I66" i="1"/>
  <c r="J66" i="1" s="1"/>
  <c r="K66" i="1" s="1"/>
  <c r="L66" i="1" s="1"/>
  <c r="H63" i="1"/>
  <c r="I63" i="1"/>
  <c r="J63" i="1" s="1"/>
  <c r="K63" i="1" s="1"/>
  <c r="L63" i="1" s="1"/>
  <c r="H60" i="1"/>
  <c r="I60" i="1"/>
  <c r="J60" i="1" s="1"/>
  <c r="K60" i="1" s="1"/>
  <c r="L60" i="1" s="1"/>
  <c r="H65" i="1"/>
  <c r="I65" i="1"/>
  <c r="J65" i="1" s="1"/>
  <c r="K65" i="1" s="1"/>
  <c r="L65" i="1" s="1"/>
  <c r="H69" i="1"/>
  <c r="I69" i="1"/>
  <c r="J69" i="1" s="1"/>
  <c r="K69" i="1" s="1"/>
  <c r="L69" i="1" s="1"/>
  <c r="H44" i="1"/>
  <c r="I44" i="1"/>
  <c r="J44" i="1" s="1"/>
  <c r="K44" i="1" s="1"/>
  <c r="L44" i="1" s="1"/>
  <c r="H45" i="1"/>
  <c r="I45" i="1"/>
  <c r="J45" i="1" s="1"/>
  <c r="K45" i="1" s="1"/>
  <c r="L45" i="1" s="1"/>
  <c r="H43" i="1"/>
  <c r="I43" i="1"/>
  <c r="J43" i="1" s="1"/>
  <c r="K43" i="1" s="1"/>
  <c r="L43" i="1" s="1"/>
  <c r="H42" i="1"/>
  <c r="I42" i="1"/>
  <c r="J42" i="1" s="1"/>
  <c r="K42" i="1" s="1"/>
  <c r="L42" i="1" s="1"/>
  <c r="H46" i="1"/>
  <c r="I46" i="1"/>
  <c r="J46" i="1" s="1"/>
  <c r="K46" i="1" s="1"/>
  <c r="L46" i="1" s="1"/>
  <c r="H41" i="1"/>
  <c r="I41" i="1"/>
  <c r="J41" i="1" s="1"/>
  <c r="K41" i="1" s="1"/>
  <c r="L41" i="1" s="1"/>
  <c r="H47" i="1"/>
  <c r="I47" i="1"/>
  <c r="J47" i="1" s="1"/>
  <c r="K47" i="1" s="1"/>
  <c r="L47" i="1" s="1"/>
  <c r="H35" i="1"/>
  <c r="I35" i="1"/>
  <c r="J35" i="1" s="1"/>
  <c r="K35" i="1" s="1"/>
  <c r="L35" i="1" s="1"/>
  <c r="H30" i="1"/>
  <c r="I30" i="1"/>
  <c r="J30" i="1" s="1"/>
  <c r="K30" i="1" s="1"/>
  <c r="L30" i="1" s="1"/>
  <c r="H36" i="1"/>
  <c r="I36" i="1"/>
  <c r="J36" i="1" s="1"/>
  <c r="K36" i="1" s="1"/>
  <c r="L36" i="1" s="1"/>
  <c r="H29" i="1"/>
  <c r="I29" i="1"/>
  <c r="J29" i="1" s="1"/>
  <c r="K29" i="1" s="1"/>
  <c r="L29" i="1" s="1"/>
  <c r="H39" i="1"/>
  <c r="I39" i="1"/>
  <c r="J39" i="1" s="1"/>
  <c r="K39" i="1" s="1"/>
  <c r="L39" i="1" s="1"/>
  <c r="H34" i="1"/>
  <c r="I34" i="1"/>
  <c r="J34" i="1" s="1"/>
  <c r="K34" i="1" s="1"/>
  <c r="L34" i="1" s="1"/>
  <c r="H37" i="1"/>
  <c r="I37" i="1"/>
  <c r="J37" i="1" s="1"/>
  <c r="K37" i="1" s="1"/>
  <c r="L37" i="1" s="1"/>
  <c r="H28" i="1"/>
  <c r="I28" i="1"/>
  <c r="J28" i="1" s="1"/>
  <c r="K28" i="1" s="1"/>
  <c r="L28" i="1" s="1"/>
  <c r="H32" i="1"/>
  <c r="I32" i="1"/>
  <c r="J32" i="1" s="1"/>
  <c r="K32" i="1" s="1"/>
  <c r="L32" i="1" s="1"/>
  <c r="H31" i="1"/>
  <c r="I31" i="1"/>
  <c r="J31" i="1" s="1"/>
  <c r="K31" i="1" s="1"/>
  <c r="L31" i="1" s="1"/>
  <c r="H38" i="1"/>
  <c r="I38" i="1"/>
  <c r="J38" i="1" s="1"/>
  <c r="K38" i="1" s="1"/>
  <c r="L38" i="1" s="1"/>
  <c r="H33" i="1"/>
  <c r="I33" i="1"/>
  <c r="J33" i="1" s="1"/>
  <c r="K33" i="1" s="1"/>
  <c r="L33" i="1" s="1"/>
  <c r="H9" i="1"/>
  <c r="I9" i="1"/>
  <c r="J9" i="1" s="1"/>
  <c r="K9" i="1" s="1"/>
  <c r="L9" i="1" s="1"/>
  <c r="H12" i="1"/>
  <c r="I12" i="1"/>
  <c r="J12" i="1" s="1"/>
  <c r="K12" i="1" s="1"/>
  <c r="L12" i="1" s="1"/>
  <c r="H13" i="1"/>
  <c r="I13" i="1"/>
  <c r="J13" i="1" s="1"/>
  <c r="K13" i="1" s="1"/>
  <c r="L13" i="1" s="1"/>
  <c r="H11" i="1"/>
  <c r="I11" i="1"/>
  <c r="J11" i="1" s="1"/>
  <c r="K11" i="1" s="1"/>
  <c r="L11" i="1" s="1"/>
  <c r="H8" i="1"/>
  <c r="I8" i="1"/>
  <c r="J8" i="1" s="1"/>
  <c r="K8" i="1" s="1"/>
  <c r="L8" i="1" s="1"/>
  <c r="H15" i="1"/>
  <c r="I15" i="1"/>
  <c r="J15" i="1" s="1"/>
  <c r="K15" i="1" s="1"/>
  <c r="L15" i="1" s="1"/>
  <c r="H10" i="1"/>
  <c r="I10" i="1"/>
  <c r="J10" i="1" s="1"/>
  <c r="K10" i="1" s="1"/>
  <c r="L10" i="1" s="1"/>
  <c r="H14" i="1"/>
  <c r="I14" i="1"/>
  <c r="J14" i="1" s="1"/>
  <c r="K14" i="1" s="1"/>
  <c r="L14" i="1" s="1"/>
  <c r="H25" i="1"/>
  <c r="I25" i="1"/>
  <c r="J25" i="1" s="1"/>
  <c r="K25" i="1" s="1"/>
  <c r="L25" i="1" s="1"/>
  <c r="H17" i="1"/>
  <c r="I17" i="1"/>
  <c r="J17" i="1" s="1"/>
  <c r="K17" i="1" s="1"/>
  <c r="L17" i="1" s="1"/>
  <c r="H26" i="1"/>
  <c r="I26" i="1"/>
  <c r="J26" i="1" s="1"/>
  <c r="K26" i="1" s="1"/>
  <c r="L26" i="1" s="1"/>
  <c r="H18" i="1"/>
  <c r="I18" i="1"/>
  <c r="J18" i="1" s="1"/>
  <c r="K18" i="1" s="1"/>
  <c r="L18" i="1" s="1"/>
  <c r="H23" i="1"/>
  <c r="I23" i="1"/>
  <c r="J23" i="1" s="1"/>
  <c r="K23" i="1" s="1"/>
  <c r="L23" i="1" s="1"/>
  <c r="H22" i="1"/>
  <c r="I22" i="1"/>
  <c r="J22" i="1" s="1"/>
  <c r="K22" i="1" s="1"/>
  <c r="L22" i="1" s="1"/>
  <c r="H21" i="1"/>
  <c r="I21" i="1"/>
  <c r="J21" i="1" s="1"/>
  <c r="K21" i="1" s="1"/>
  <c r="L21" i="1" s="1"/>
  <c r="H24" i="1"/>
  <c r="I24" i="1"/>
  <c r="J24" i="1" s="1"/>
  <c r="K24" i="1" s="1"/>
  <c r="L24" i="1" s="1"/>
  <c r="H19" i="1"/>
  <c r="I19" i="1"/>
  <c r="J19" i="1" s="1"/>
  <c r="K19" i="1" s="1"/>
  <c r="L19" i="1" s="1"/>
  <c r="H20" i="1"/>
  <c r="I20" i="1"/>
  <c r="J20" i="1" s="1"/>
  <c r="K20" i="1" s="1"/>
  <c r="L20" i="1" s="1"/>
  <c r="M67" i="1" l="1"/>
  <c r="N67" i="1" s="1"/>
  <c r="O67" i="1" s="1"/>
  <c r="P67" i="1" s="1"/>
  <c r="M60" i="1"/>
  <c r="N60" i="1" s="1"/>
  <c r="O60" i="1" s="1"/>
  <c r="P60" i="1" s="1"/>
  <c r="M70" i="1"/>
  <c r="N70" i="1" s="1"/>
  <c r="O70" i="1" s="1"/>
  <c r="P70" i="1" s="1"/>
  <c r="M61" i="1"/>
  <c r="N61" i="1" s="1"/>
  <c r="O61" i="1" s="1"/>
  <c r="P61" i="1" s="1"/>
  <c r="M69" i="1"/>
  <c r="N69" i="1" s="1"/>
  <c r="O69" i="1" s="1"/>
  <c r="P69" i="1" s="1"/>
  <c r="M68" i="1"/>
  <c r="N68" i="1" s="1"/>
  <c r="O68" i="1" s="1"/>
  <c r="P68" i="1" s="1"/>
  <c r="M73" i="1"/>
  <c r="N73" i="1" s="1"/>
  <c r="O73" i="1" s="1"/>
  <c r="P73" i="1" s="1"/>
  <c r="M63" i="1"/>
  <c r="N63" i="1" s="1"/>
  <c r="O63" i="1" s="1"/>
  <c r="P63" i="1" s="1"/>
  <c r="M65" i="1"/>
  <c r="N65" i="1" s="1"/>
  <c r="O65" i="1" s="1"/>
  <c r="P65" i="1" s="1"/>
  <c r="M72" i="1"/>
  <c r="N72" i="1" s="1"/>
  <c r="O72" i="1" s="1"/>
  <c r="P72" i="1" s="1"/>
  <c r="M64" i="1"/>
  <c r="N64" i="1" s="1"/>
  <c r="O64" i="1" s="1"/>
  <c r="P64" i="1" s="1"/>
  <c r="M62" i="1"/>
  <c r="N62" i="1" s="1"/>
  <c r="O62" i="1" s="1"/>
  <c r="P62" i="1" s="1"/>
  <c r="M71" i="1"/>
  <c r="N71" i="1" s="1"/>
  <c r="O71" i="1" s="1"/>
  <c r="P71" i="1" s="1"/>
  <c r="M66" i="1"/>
  <c r="N66" i="1" s="1"/>
  <c r="O66" i="1" s="1"/>
  <c r="P66" i="1" s="1"/>
  <c r="M57" i="1"/>
  <c r="N57" i="1" s="1"/>
  <c r="O57" i="1" s="1"/>
  <c r="P57" i="1" s="1"/>
  <c r="M53" i="1"/>
  <c r="N53" i="1" s="1"/>
  <c r="O53" i="1" s="1"/>
  <c r="P53" i="1" s="1"/>
  <c r="M54" i="1"/>
  <c r="N54" i="1" s="1"/>
  <c r="O54" i="1" s="1"/>
  <c r="P54" i="1" s="1"/>
  <c r="M51" i="1"/>
  <c r="N51" i="1" s="1"/>
  <c r="O51" i="1" s="1"/>
  <c r="P51" i="1" s="1"/>
  <c r="M52" i="1"/>
  <c r="N52" i="1" s="1"/>
  <c r="O52" i="1" s="1"/>
  <c r="P52" i="1" s="1"/>
  <c r="M55" i="1"/>
  <c r="N55" i="1" s="1"/>
  <c r="O55" i="1" s="1"/>
  <c r="P55" i="1" s="1"/>
  <c r="M49" i="1"/>
  <c r="N49" i="1" s="1"/>
  <c r="O49" i="1" s="1"/>
  <c r="P49" i="1" s="1"/>
  <c r="M50" i="1"/>
  <c r="N50" i="1" s="1"/>
  <c r="O50" i="1" s="1"/>
  <c r="P50" i="1" s="1"/>
  <c r="M58" i="1"/>
  <c r="N58" i="1" s="1"/>
  <c r="O58" i="1" s="1"/>
  <c r="P58" i="1" s="1"/>
  <c r="M56" i="1"/>
  <c r="N56" i="1" s="1"/>
  <c r="O56" i="1" s="1"/>
  <c r="P56" i="1" s="1"/>
  <c r="M46" i="1"/>
  <c r="N46" i="1" s="1"/>
  <c r="O46" i="1" s="1"/>
  <c r="P46" i="1" s="1"/>
  <c r="M42" i="1"/>
  <c r="N42" i="1" s="1"/>
  <c r="O42" i="1" s="1"/>
  <c r="P42" i="1" s="1"/>
  <c r="M47" i="1"/>
  <c r="N47" i="1" s="1"/>
  <c r="O47" i="1" s="1"/>
  <c r="P47" i="1" s="1"/>
  <c r="M41" i="1"/>
  <c r="N41" i="1" s="1"/>
  <c r="O41" i="1" s="1"/>
  <c r="P41" i="1" s="1"/>
  <c r="M43" i="1"/>
  <c r="N43" i="1" s="1"/>
  <c r="O43" i="1" s="1"/>
  <c r="P43" i="1" s="1"/>
  <c r="M45" i="1"/>
  <c r="N45" i="1" s="1"/>
  <c r="O45" i="1" s="1"/>
  <c r="P45" i="1" s="1"/>
  <c r="M44" i="1"/>
  <c r="N44" i="1" s="1"/>
  <c r="O44" i="1" s="1"/>
  <c r="P44" i="1" s="1"/>
  <c r="M34" i="1"/>
  <c r="N34" i="1" s="1"/>
  <c r="O34" i="1" s="1"/>
  <c r="P34" i="1" s="1"/>
  <c r="M30" i="1"/>
  <c r="N30" i="1" s="1"/>
  <c r="O30" i="1" s="1"/>
  <c r="P30" i="1" s="1"/>
  <c r="M29" i="1"/>
  <c r="N29" i="1" s="1"/>
  <c r="O29" i="1" s="1"/>
  <c r="P29" i="1" s="1"/>
  <c r="M37" i="1"/>
  <c r="N37" i="1" s="1"/>
  <c r="O37" i="1" s="1"/>
  <c r="P37" i="1" s="1"/>
  <c r="M36" i="1"/>
  <c r="N36" i="1" s="1"/>
  <c r="O36" i="1" s="1"/>
  <c r="P36" i="1" s="1"/>
  <c r="M39" i="1"/>
  <c r="N39" i="1" s="1"/>
  <c r="O39" i="1" s="1"/>
  <c r="P39" i="1" s="1"/>
  <c r="M35" i="1"/>
  <c r="N35" i="1" s="1"/>
  <c r="O35" i="1" s="1"/>
  <c r="P35" i="1" s="1"/>
  <c r="M38" i="1"/>
  <c r="N38" i="1" s="1"/>
  <c r="O38" i="1" s="1"/>
  <c r="P38" i="1" s="1"/>
  <c r="M32" i="1"/>
  <c r="N32" i="1" s="1"/>
  <c r="O32" i="1" s="1"/>
  <c r="P32" i="1" s="1"/>
  <c r="M33" i="1"/>
  <c r="N33" i="1" s="1"/>
  <c r="O33" i="1" s="1"/>
  <c r="P33" i="1" s="1"/>
  <c r="M31" i="1"/>
  <c r="N31" i="1" s="1"/>
  <c r="O31" i="1" s="1"/>
  <c r="P31" i="1" s="1"/>
  <c r="M28" i="1"/>
  <c r="N28" i="1" s="1"/>
  <c r="O28" i="1" s="1"/>
  <c r="P28" i="1" s="1"/>
  <c r="M25" i="1"/>
  <c r="N25" i="1" s="1"/>
  <c r="O25" i="1" s="1"/>
  <c r="P25" i="1" s="1"/>
  <c r="M26" i="1"/>
  <c r="N26" i="1" s="1"/>
  <c r="O26" i="1" s="1"/>
  <c r="P26" i="1" s="1"/>
  <c r="M17" i="1"/>
  <c r="N17" i="1" s="1"/>
  <c r="O17" i="1" s="1"/>
  <c r="P17" i="1" s="1"/>
  <c r="M20" i="1"/>
  <c r="N20" i="1" s="1"/>
  <c r="O20" i="1" s="1"/>
  <c r="P20" i="1" s="1"/>
  <c r="M13" i="1"/>
  <c r="N13" i="1" s="1"/>
  <c r="O13" i="1" s="1"/>
  <c r="P13" i="1" s="1"/>
  <c r="M15" i="1"/>
  <c r="N15" i="1" s="1"/>
  <c r="O15" i="1" s="1"/>
  <c r="P15" i="1" s="1"/>
  <c r="M14" i="1"/>
  <c r="N14" i="1" s="1"/>
  <c r="O14" i="1" s="1"/>
  <c r="P14" i="1" s="1"/>
  <c r="M12" i="1"/>
  <c r="N12" i="1" s="1"/>
  <c r="O12" i="1" s="1"/>
  <c r="P12" i="1" s="1"/>
  <c r="M8" i="1"/>
  <c r="N8" i="1" s="1"/>
  <c r="O8" i="1" s="1"/>
  <c r="P8" i="1" s="1"/>
  <c r="M11" i="1"/>
  <c r="N11" i="1" s="1"/>
  <c r="O11" i="1" s="1"/>
  <c r="P11" i="1" s="1"/>
  <c r="M10" i="1"/>
  <c r="N10" i="1" s="1"/>
  <c r="O10" i="1" s="1"/>
  <c r="P10" i="1" s="1"/>
  <c r="M23" i="1"/>
  <c r="N23" i="1" s="1"/>
  <c r="O23" i="1" s="1"/>
  <c r="P23" i="1" s="1"/>
  <c r="M24" i="1"/>
  <c r="N24" i="1" s="1"/>
  <c r="O24" i="1" s="1"/>
  <c r="P24" i="1" s="1"/>
  <c r="M19" i="1"/>
  <c r="N19" i="1" s="1"/>
  <c r="O19" i="1" s="1"/>
  <c r="P19" i="1" s="1"/>
  <c r="M18" i="1"/>
  <c r="N18" i="1" s="1"/>
  <c r="O18" i="1" s="1"/>
  <c r="P18" i="1" s="1"/>
  <c r="M21" i="1"/>
  <c r="N21" i="1" s="1"/>
  <c r="O21" i="1" s="1"/>
  <c r="P21" i="1" s="1"/>
  <c r="M22" i="1"/>
  <c r="N22" i="1" s="1"/>
  <c r="O22" i="1" s="1"/>
  <c r="P22" i="1" s="1"/>
  <c r="M9" i="1"/>
  <c r="N9" i="1" s="1"/>
  <c r="O9" i="1" s="1"/>
  <c r="P9" i="1" s="1"/>
  <c r="Q64" i="1" l="1"/>
  <c r="R64" i="1" s="1"/>
  <c r="S64" i="1" s="1"/>
  <c r="Q60" i="1"/>
  <c r="R60" i="1" s="1"/>
  <c r="S60" i="1" s="1"/>
  <c r="Q52" i="1"/>
  <c r="R52" i="1" s="1"/>
  <c r="S52" i="1" s="1"/>
  <c r="Q65" i="1"/>
  <c r="R65" i="1" s="1"/>
  <c r="S65" i="1" s="1"/>
  <c r="Q70" i="1"/>
  <c r="R70" i="1" s="1"/>
  <c r="S70" i="1" s="1"/>
  <c r="Q63" i="1"/>
  <c r="R63" i="1" s="1"/>
  <c r="S63" i="1" s="1"/>
  <c r="Q72" i="1"/>
  <c r="R72" i="1" s="1"/>
  <c r="S72" i="1" s="1"/>
  <c r="Q73" i="1"/>
  <c r="R73" i="1" s="1"/>
  <c r="S73" i="1" s="1"/>
  <c r="Q56" i="1"/>
  <c r="R56" i="1" s="1"/>
  <c r="S56" i="1" s="1"/>
  <c r="Q66" i="1"/>
  <c r="R66" i="1" s="1"/>
  <c r="S66" i="1" s="1"/>
  <c r="Q51" i="1"/>
  <c r="R51" i="1" s="1"/>
  <c r="S51" i="1" s="1"/>
  <c r="Q62" i="1"/>
  <c r="R62" i="1" s="1"/>
  <c r="S62" i="1" s="1"/>
  <c r="Q54" i="1"/>
  <c r="R54" i="1" s="1"/>
  <c r="S54" i="1" s="1"/>
  <c r="Q71" i="1"/>
  <c r="R71" i="1" s="1"/>
  <c r="S71" i="1" s="1"/>
  <c r="Q67" i="1"/>
  <c r="R67" i="1" s="1"/>
  <c r="S67" i="1" s="1"/>
  <c r="Q57" i="1"/>
  <c r="R57" i="1" s="1"/>
  <c r="S57" i="1" s="1"/>
  <c r="Q58" i="1"/>
  <c r="R58" i="1" s="1"/>
  <c r="S58" i="1" s="1"/>
  <c r="Q49" i="1"/>
  <c r="R49" i="1" s="1"/>
  <c r="S49" i="1" s="1"/>
  <c r="Q55" i="1"/>
  <c r="R55" i="1" s="1"/>
  <c r="S55" i="1" s="1"/>
  <c r="Q50" i="1"/>
  <c r="R50" i="1" s="1"/>
  <c r="S50" i="1" s="1"/>
  <c r="Q68" i="1"/>
  <c r="R68" i="1" s="1"/>
  <c r="S68" i="1" s="1"/>
  <c r="Q61" i="1"/>
  <c r="R61" i="1" s="1"/>
  <c r="S61" i="1" s="1"/>
  <c r="Q53" i="1"/>
  <c r="R53" i="1" s="1"/>
  <c r="S53" i="1" s="1"/>
  <c r="Q69" i="1"/>
  <c r="R69" i="1" s="1"/>
  <c r="S69" i="1" s="1"/>
  <c r="Q46" i="1"/>
  <c r="R46" i="1" s="1"/>
  <c r="S46" i="1" s="1"/>
  <c r="Q42" i="1"/>
  <c r="R42" i="1" s="1"/>
  <c r="S42" i="1" s="1"/>
  <c r="Q44" i="1"/>
  <c r="R44" i="1" s="1"/>
  <c r="S44" i="1" s="1"/>
  <c r="Q45" i="1"/>
  <c r="R45" i="1" s="1"/>
  <c r="S45" i="1" s="1"/>
  <c r="Q41" i="1"/>
  <c r="R41" i="1" s="1"/>
  <c r="S41" i="1" s="1"/>
  <c r="Q43" i="1"/>
  <c r="R43" i="1" s="1"/>
  <c r="S43" i="1" s="1"/>
  <c r="Q47" i="1"/>
  <c r="R47" i="1" s="1"/>
  <c r="S47" i="1" s="1"/>
  <c r="Q34" i="1"/>
  <c r="R34" i="1" s="1"/>
  <c r="S34" i="1" s="1"/>
  <c r="Q39" i="1"/>
  <c r="R39" i="1" s="1"/>
  <c r="S39" i="1" s="1"/>
  <c r="Q29" i="1"/>
  <c r="R29" i="1" s="1"/>
  <c r="S29" i="1" s="1"/>
  <c r="Q30" i="1"/>
  <c r="R30" i="1" s="1"/>
  <c r="S30" i="1" s="1"/>
  <c r="Q37" i="1"/>
  <c r="R37" i="1" s="1"/>
  <c r="S37" i="1" s="1"/>
  <c r="Q35" i="1"/>
  <c r="R35" i="1" s="1"/>
  <c r="S35" i="1" s="1"/>
  <c r="Q36" i="1"/>
  <c r="R36" i="1" s="1"/>
  <c r="S36" i="1" s="1"/>
  <c r="Q32" i="1"/>
  <c r="R32" i="1" s="1"/>
  <c r="S32" i="1" s="1"/>
  <c r="Q38" i="1"/>
  <c r="R38" i="1" s="1"/>
  <c r="S38" i="1" s="1"/>
  <c r="Q33" i="1"/>
  <c r="R33" i="1" s="1"/>
  <c r="S33" i="1" s="1"/>
  <c r="Q31" i="1"/>
  <c r="R31" i="1" s="1"/>
  <c r="S31" i="1" s="1"/>
  <c r="Q28" i="1"/>
  <c r="R28" i="1" s="1"/>
  <c r="S28" i="1" s="1"/>
  <c r="Q22" i="1"/>
  <c r="R22" i="1" s="1"/>
  <c r="S22" i="1" s="1"/>
  <c r="Q10" i="1"/>
  <c r="R10" i="1" s="1"/>
  <c r="S10" i="1" s="1"/>
  <c r="Q8" i="1"/>
  <c r="R8" i="1" s="1"/>
  <c r="S8" i="1" s="1"/>
  <c r="Q17" i="1"/>
  <c r="R17" i="1" s="1"/>
  <c r="S17" i="1" s="1"/>
  <c r="Q21" i="1"/>
  <c r="R21" i="1" s="1"/>
  <c r="S21" i="1" s="1"/>
  <c r="Q18" i="1"/>
  <c r="R18" i="1" s="1"/>
  <c r="S18" i="1" s="1"/>
  <c r="Q14" i="1"/>
  <c r="R14" i="1" s="1"/>
  <c r="S14" i="1" s="1"/>
  <c r="Q26" i="1"/>
  <c r="R26" i="1" s="1"/>
  <c r="S26" i="1" s="1"/>
  <c r="Q24" i="1"/>
  <c r="R24" i="1" s="1"/>
  <c r="S24" i="1" s="1"/>
  <c r="Q25" i="1"/>
  <c r="R25" i="1" s="1"/>
  <c r="S25" i="1" s="1"/>
  <c r="Q12" i="1"/>
  <c r="R12" i="1" s="1"/>
  <c r="S12" i="1" s="1"/>
  <c r="Q11" i="1"/>
  <c r="R11" i="1" s="1"/>
  <c r="S11" i="1" s="1"/>
  <c r="Q19" i="1"/>
  <c r="R19" i="1" s="1"/>
  <c r="S19" i="1" s="1"/>
  <c r="Q9" i="1"/>
  <c r="R9" i="1" s="1"/>
  <c r="S9" i="1" s="1"/>
  <c r="Q15" i="1"/>
  <c r="R15" i="1" s="1"/>
  <c r="S15" i="1" s="1"/>
  <c r="Q13" i="1"/>
  <c r="R13" i="1" s="1"/>
  <c r="S13" i="1" s="1"/>
  <c r="Q20" i="1"/>
  <c r="R20" i="1" s="1"/>
  <c r="S20" i="1" s="1"/>
  <c r="Q23" i="1"/>
  <c r="R23" i="1" s="1"/>
  <c r="S23" i="1" s="1"/>
</calcChain>
</file>

<file path=xl/sharedStrings.xml><?xml version="1.0" encoding="utf-8"?>
<sst xmlns="http://schemas.openxmlformats.org/spreadsheetml/2006/main" count="141" uniqueCount="81">
  <si>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</si>
  <si>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</si>
  <si>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</si>
  <si>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</si>
  <si>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</si>
  <si>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</si>
  <si>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</si>
  <si>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</si>
  <si>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</si>
  <si>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</si>
  <si>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</si>
  <si>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</si>
  <si>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</si>
  <si>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</si>
  <si>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</si>
  <si>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</si>
  <si>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</si>
  <si>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</si>
  <si>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</si>
  <si>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>Doomben</t>
  </si>
  <si>
    <t xml:space="preserve">Highlights          </t>
  </si>
  <si>
    <t xml:space="preserve">Jack The Lad        </t>
  </si>
  <si>
    <t xml:space="preserve">Daulat Tai Panaziz  </t>
  </si>
  <si>
    <t xml:space="preserve">Flybridge           </t>
  </si>
  <si>
    <t xml:space="preserve">Ravaged Award       </t>
  </si>
  <si>
    <t xml:space="preserve">Barrymore           </t>
  </si>
  <si>
    <t xml:space="preserve">Penso A Lei         </t>
  </si>
  <si>
    <t xml:space="preserve">Subtly Spring       </t>
  </si>
  <si>
    <t xml:space="preserve">Populist            </t>
  </si>
  <si>
    <t xml:space="preserve">Luvyouanytime       </t>
  </si>
  <si>
    <t xml:space="preserve">Dr Velocious        </t>
  </si>
  <si>
    <t xml:space="preserve">Go Millo            </t>
  </si>
  <si>
    <t xml:space="preserve">Gotta Be First      </t>
  </si>
  <si>
    <t xml:space="preserve">Saint Martin        </t>
  </si>
  <si>
    <t xml:space="preserve">Evita La Vie        </t>
  </si>
  <si>
    <t xml:space="preserve">Komata              </t>
  </si>
  <si>
    <t xml:space="preserve">Jimmy The Tulip     </t>
  </si>
  <si>
    <t xml:space="preserve">Gambu               </t>
  </si>
  <si>
    <t xml:space="preserve">Otyrar              </t>
  </si>
  <si>
    <t xml:space="preserve">Jakkalberry Finn    </t>
  </si>
  <si>
    <t xml:space="preserve">Sacramento Joe      </t>
  </si>
  <si>
    <t xml:space="preserve">Painted Black       </t>
  </si>
  <si>
    <t xml:space="preserve">Bury Road           </t>
  </si>
  <si>
    <t xml:space="preserve">Neptunes Choice     </t>
  </si>
  <si>
    <t xml:space="preserve">Carneros            </t>
  </si>
  <si>
    <t xml:space="preserve">Sergeant Silva      </t>
  </si>
  <si>
    <t xml:space="preserve">Adalissa            </t>
  </si>
  <si>
    <t xml:space="preserve">Dotned              </t>
  </si>
  <si>
    <t xml:space="preserve">Earn Out            </t>
  </si>
  <si>
    <t xml:space="preserve">Idling By           </t>
  </si>
  <si>
    <t xml:space="preserve">Wolf Moon           </t>
  </si>
  <si>
    <t xml:space="preserve">Abdicating          </t>
  </si>
  <si>
    <t xml:space="preserve">Miracle Day         </t>
  </si>
  <si>
    <t xml:space="preserve">Austeja             </t>
  </si>
  <si>
    <t xml:space="preserve">Friscos Image       </t>
  </si>
  <si>
    <t xml:space="preserve">Extremist           </t>
  </si>
  <si>
    <t xml:space="preserve">Sidewalk            </t>
  </si>
  <si>
    <t xml:space="preserve">Millward            </t>
  </si>
  <si>
    <t xml:space="preserve">Brentwood           </t>
  </si>
  <si>
    <t xml:space="preserve">Deep Tempest        </t>
  </si>
  <si>
    <t xml:space="preserve">Son Of Mercury      </t>
  </si>
  <si>
    <t xml:space="preserve">Tricology           </t>
  </si>
  <si>
    <t xml:space="preserve">Lethal Warning      </t>
  </si>
  <si>
    <t xml:space="preserve">Pushkin             </t>
  </si>
  <si>
    <t xml:space="preserve">Selling Sunset      </t>
  </si>
  <si>
    <t xml:space="preserve">Lyndall             </t>
  </si>
  <si>
    <t xml:space="preserve">Atlantic Royal      </t>
  </si>
  <si>
    <t xml:space="preserve">Fasano              </t>
  </si>
  <si>
    <t xml:space="preserve">Flensburg           </t>
  </si>
  <si>
    <t xml:space="preserve">Tigertude           </t>
  </si>
  <si>
    <t xml:space="preserve">Mio Sorrento        </t>
  </si>
  <si>
    <t xml:space="preserve">The Driller         </t>
  </si>
  <si>
    <t xml:space="preserve">Hes The News        </t>
  </si>
  <si>
    <t xml:space="preserve">Roller Coaster      </t>
  </si>
  <si>
    <t xml:space="preserve">Bahamut             </t>
  </si>
  <si>
    <t xml:space="preserve">Biggie              </t>
  </si>
  <si>
    <t xml:space="preserve">Dream Song          </t>
  </si>
  <si>
    <t xml:space="preserve">Tikka Ready         </t>
  </si>
  <si>
    <t xml:space="preserve">A Call From Heaven  </t>
  </si>
  <si>
    <t xml:space="preserve">You Are Persistent  </t>
  </si>
  <si>
    <t xml:space="preserve">Mahia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</si>
</sst>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60960</xdr:colOff>
      <xdr:row>5</xdr:row>
      <xdr:rowOff>144392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B14538-DB0B-5F97-0F11-8D96C2E703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553200" cy="10587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73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U14" sqref="U14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5.6640625" style="9" bestFit="1" customWidth="1"/>
    <col min="4" max="4" width="6.44140625" style="9" bestFit="1" customWidth="1"/>
    <col min="5" max="5" width="6.33203125" style="9" bestFit="1" customWidth="1"/>
    <col min="6" max="6" width="23.77734375" style="9" bestFit="1" customWidth="1"/>
    <col min="7" max="7" width="11.6640625" style="10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1</v>
      </c>
      <c r="B8" s="5">
        <v>0.57152777777777775</v>
      </c>
      <c r="C8" s="1" t="s">
        <v>19</v>
      </c>
      <c r="D8" s="1">
        <v>3</v>
      </c>
      <c r="E8" s="1">
        <v>5</v>
      </c>
      <c r="F8" s="1" t="s">
        <v>24</v>
      </c>
      <c r="G8" s="1">
        <v>82.02</v>
      </c>
      <c r="H8" s="1">
        <f>1+COUNTIFS(A:A,A8,G:G,"&gt;"&amp;G8)</f>
        <v>1</v>
      </c>
      <c r="I8" s="2">
        <f>AVERAGEIF(A:A,A8,G:G)</f>
        <v>54.29</v>
      </c>
      <c r="J8" s="2">
        <f t="shared" ref="J8:J15" si="0">G8-I8</f>
        <v>27.729999999999997</v>
      </c>
      <c r="K8" s="2">
        <f t="shared" ref="K8:K15" si="1">90+J8</f>
        <v>117.72999999999999</v>
      </c>
      <c r="L8" s="2">
        <f t="shared" ref="L8:L15" si="2">EXP(0.06*K8)</f>
        <v>1168.8784753562004</v>
      </c>
      <c r="M8" s="2">
        <f>SUMIF(A:A,A8,L:L)</f>
        <v>2746.984514864178</v>
      </c>
      <c r="N8" s="3">
        <f t="shared" ref="N8:N15" si="3">L8/M8</f>
        <v>0.42551331069807452</v>
      </c>
      <c r="O8" s="6">
        <f t="shared" ref="O8:O15" si="4">1/N8</f>
        <v>2.350102746161931</v>
      </c>
      <c r="P8" s="3">
        <f t="shared" ref="P8:P15" si="5">IF(O8&gt;21,"",N8)</f>
        <v>0.42551331069807452</v>
      </c>
      <c r="Q8" s="3">
        <f>IF(ISNUMBER(P8),SUMIF(A:A,A8,P:P),"")</f>
        <v>0.95781003425556577</v>
      </c>
      <c r="R8" s="3">
        <f t="shared" ref="R8:R15" si="6">IFERROR(P8*(1/Q8),"")</f>
        <v>0.44425647621116665</v>
      </c>
      <c r="S8" s="7">
        <f t="shared" ref="S8:S15" si="7">IFERROR(1/R8,"")</f>
        <v>2.2509519918054588</v>
      </c>
    </row>
    <row r="9" spans="1:19" x14ac:dyDescent="0.3">
      <c r="A9" s="1">
        <v>1</v>
      </c>
      <c r="B9" s="5">
        <v>0.57152777777777775</v>
      </c>
      <c r="C9" s="1" t="s">
        <v>19</v>
      </c>
      <c r="D9" s="1">
        <v>3</v>
      </c>
      <c r="E9" s="1">
        <v>1</v>
      </c>
      <c r="F9" s="1" t="s">
        <v>20</v>
      </c>
      <c r="G9" s="1">
        <v>65.760000000000005</v>
      </c>
      <c r="H9" s="1">
        <f>1+COUNTIFS(A:A,A9,G:G,"&gt;"&amp;G9)</f>
        <v>2</v>
      </c>
      <c r="I9" s="2">
        <f>AVERAGEIF(A:A,A9,G:G)</f>
        <v>54.29</v>
      </c>
      <c r="J9" s="2">
        <f t="shared" si="0"/>
        <v>11.470000000000006</v>
      </c>
      <c r="K9" s="2">
        <f t="shared" si="1"/>
        <v>101.47</v>
      </c>
      <c r="L9" s="2">
        <f t="shared" si="2"/>
        <v>440.62756727972521</v>
      </c>
      <c r="M9" s="2">
        <f>SUMIF(A:A,A9,L:L)</f>
        <v>2746.984514864178</v>
      </c>
      <c r="N9" s="3">
        <f t="shared" si="3"/>
        <v>0.16040409579866585</v>
      </c>
      <c r="O9" s="6">
        <f t="shared" si="4"/>
        <v>6.2342547739876188</v>
      </c>
      <c r="P9" s="3">
        <f t="shared" si="5"/>
        <v>0.16040409579866585</v>
      </c>
      <c r="Q9" s="3">
        <f>IF(ISNUMBER(P9),SUMIF(A:A,A9,P:P),"")</f>
        <v>0.95781003425556577</v>
      </c>
      <c r="R9" s="3">
        <f t="shared" si="6"/>
        <v>0.16746963391685071</v>
      </c>
      <c r="S9" s="7">
        <f t="shared" si="7"/>
        <v>5.9712317786310063</v>
      </c>
    </row>
    <row r="10" spans="1:19" x14ac:dyDescent="0.3">
      <c r="A10" s="1">
        <v>1</v>
      </c>
      <c r="B10" s="5">
        <v>0.57152777777777775</v>
      </c>
      <c r="C10" s="1" t="s">
        <v>19</v>
      </c>
      <c r="D10" s="1">
        <v>3</v>
      </c>
      <c r="E10" s="1">
        <v>7</v>
      </c>
      <c r="F10" s="1" t="s">
        <v>26</v>
      </c>
      <c r="G10" s="1">
        <v>57.54</v>
      </c>
      <c r="H10" s="1">
        <f>1+COUNTIFS(A:A,A10,G:G,"&gt;"&amp;G10)</f>
        <v>3</v>
      </c>
      <c r="I10" s="2">
        <f>AVERAGEIF(A:A,A10,G:G)</f>
        <v>54.29</v>
      </c>
      <c r="J10" s="2">
        <f t="shared" si="0"/>
        <v>3.25</v>
      </c>
      <c r="K10" s="2">
        <f t="shared" si="1"/>
        <v>93.25</v>
      </c>
      <c r="L10" s="2">
        <f t="shared" si="2"/>
        <v>269.07765009226648</v>
      </c>
      <c r="M10" s="2">
        <f>SUMIF(A:A,A10,L:L)</f>
        <v>2746.984514864178</v>
      </c>
      <c r="N10" s="3">
        <f t="shared" si="3"/>
        <v>9.7953828511323351E-2</v>
      </c>
      <c r="O10" s="6">
        <f t="shared" si="4"/>
        <v>10.208891425661848</v>
      </c>
      <c r="P10" s="3">
        <f t="shared" si="5"/>
        <v>9.7953828511323351E-2</v>
      </c>
      <c r="Q10" s="3">
        <f>IF(ISNUMBER(P10),SUMIF(A:A,A10,P:P),"")</f>
        <v>0.95781003425556577</v>
      </c>
      <c r="R10" s="3">
        <f t="shared" si="6"/>
        <v>0.10226853447766972</v>
      </c>
      <c r="S10" s="7">
        <f t="shared" si="7"/>
        <v>9.7781786461245268</v>
      </c>
    </row>
    <row r="11" spans="1:19" x14ac:dyDescent="0.3">
      <c r="A11" s="1">
        <v>1</v>
      </c>
      <c r="B11" s="5">
        <v>0.57152777777777775</v>
      </c>
      <c r="C11" s="1" t="s">
        <v>19</v>
      </c>
      <c r="D11" s="1">
        <v>3</v>
      </c>
      <c r="E11" s="1">
        <v>4</v>
      </c>
      <c r="F11" s="1" t="s">
        <v>23</v>
      </c>
      <c r="G11" s="1">
        <v>57.13</v>
      </c>
      <c r="H11" s="1">
        <f>1+COUNTIFS(A:A,A11,G:G,"&gt;"&amp;G11)</f>
        <v>4</v>
      </c>
      <c r="I11" s="2">
        <f>AVERAGEIF(A:A,A11,G:G)</f>
        <v>54.29</v>
      </c>
      <c r="J11" s="2">
        <f t="shared" si="0"/>
        <v>2.8400000000000034</v>
      </c>
      <c r="K11" s="2">
        <f t="shared" si="1"/>
        <v>92.84</v>
      </c>
      <c r="L11" s="2">
        <f t="shared" si="2"/>
        <v>262.53909387750264</v>
      </c>
      <c r="M11" s="2">
        <f>SUMIF(A:A,A11,L:L)</f>
        <v>2746.984514864178</v>
      </c>
      <c r="N11" s="3">
        <f t="shared" si="3"/>
        <v>9.5573561648010827E-2</v>
      </c>
      <c r="O11" s="6">
        <f t="shared" si="4"/>
        <v>10.463144647501091</v>
      </c>
      <c r="P11" s="3">
        <f t="shared" si="5"/>
        <v>9.5573561648010827E-2</v>
      </c>
      <c r="Q11" s="3">
        <f>IF(ISNUMBER(P11),SUMIF(A:A,A11,P:P),"")</f>
        <v>0.95781003425556577</v>
      </c>
      <c r="R11" s="3">
        <f t="shared" si="6"/>
        <v>9.9783420751373753E-2</v>
      </c>
      <c r="S11" s="7">
        <f t="shared" si="7"/>
        <v>10.02170493324396</v>
      </c>
    </row>
    <row r="12" spans="1:19" x14ac:dyDescent="0.3">
      <c r="A12" s="1">
        <v>1</v>
      </c>
      <c r="B12" s="5">
        <v>0.57152777777777775</v>
      </c>
      <c r="C12" s="1" t="s">
        <v>19</v>
      </c>
      <c r="D12" s="1">
        <v>3</v>
      </c>
      <c r="E12" s="1">
        <v>2</v>
      </c>
      <c r="F12" s="1" t="s">
        <v>21</v>
      </c>
      <c r="G12" s="1">
        <v>56.97</v>
      </c>
      <c r="H12" s="1">
        <f>1+COUNTIFS(A:A,A12,G:G,"&gt;"&amp;G12)</f>
        <v>5</v>
      </c>
      <c r="I12" s="2">
        <f>AVERAGEIF(A:A,A12,G:G)</f>
        <v>54.29</v>
      </c>
      <c r="J12" s="2">
        <f t="shared" si="0"/>
        <v>2.6799999999999997</v>
      </c>
      <c r="K12" s="2">
        <f t="shared" si="1"/>
        <v>92.68</v>
      </c>
      <c r="L12" s="2">
        <f t="shared" si="2"/>
        <v>260.0307777574929</v>
      </c>
      <c r="M12" s="2">
        <f>SUMIF(A:A,A12,L:L)</f>
        <v>2746.984514864178</v>
      </c>
      <c r="N12" s="3">
        <f t="shared" si="3"/>
        <v>9.4660445426773682E-2</v>
      </c>
      <c r="O12" s="6">
        <f t="shared" si="4"/>
        <v>10.564074524385882</v>
      </c>
      <c r="P12" s="3">
        <f t="shared" si="5"/>
        <v>9.4660445426773682E-2</v>
      </c>
      <c r="Q12" s="3">
        <f>IF(ISNUMBER(P12),SUMIF(A:A,A12,P:P),"")</f>
        <v>0.95781003425556577</v>
      </c>
      <c r="R12" s="3">
        <f t="shared" si="6"/>
        <v>9.883008325376981E-2</v>
      </c>
      <c r="S12" s="7">
        <f t="shared" si="7"/>
        <v>10.118376582080392</v>
      </c>
    </row>
    <row r="13" spans="1:19" x14ac:dyDescent="0.3">
      <c r="A13" s="1">
        <v>1</v>
      </c>
      <c r="B13" s="5">
        <v>0.57152777777777775</v>
      </c>
      <c r="C13" s="1" t="s">
        <v>19</v>
      </c>
      <c r="D13" s="1">
        <v>3</v>
      </c>
      <c r="E13" s="1">
        <v>3</v>
      </c>
      <c r="F13" s="1" t="s">
        <v>22</v>
      </c>
      <c r="G13" s="1">
        <v>54.92</v>
      </c>
      <c r="H13" s="1">
        <f>1+COUNTIFS(A:A,A13,G:G,"&gt;"&amp;G13)</f>
        <v>6</v>
      </c>
      <c r="I13" s="2">
        <f>AVERAGEIF(A:A,A13,G:G)</f>
        <v>54.29</v>
      </c>
      <c r="J13" s="2">
        <f t="shared" si="0"/>
        <v>0.63000000000000256</v>
      </c>
      <c r="K13" s="2">
        <f t="shared" si="1"/>
        <v>90.63</v>
      </c>
      <c r="L13" s="2">
        <f t="shared" si="2"/>
        <v>229.93576791837927</v>
      </c>
      <c r="M13" s="2">
        <f>SUMIF(A:A,A13,L:L)</f>
        <v>2746.984514864178</v>
      </c>
      <c r="N13" s="3">
        <f t="shared" si="3"/>
        <v>8.3704792172717521E-2</v>
      </c>
      <c r="O13" s="6">
        <f t="shared" si="4"/>
        <v>11.946747301356265</v>
      </c>
      <c r="P13" s="3">
        <f t="shared" si="5"/>
        <v>8.3704792172717521E-2</v>
      </c>
      <c r="Q13" s="3">
        <f>IF(ISNUMBER(P13),SUMIF(A:A,A13,P:P),"")</f>
        <v>0.95781003425556577</v>
      </c>
      <c r="R13" s="3">
        <f t="shared" si="6"/>
        <v>8.7391851389169259E-2</v>
      </c>
      <c r="S13" s="7">
        <f t="shared" si="7"/>
        <v>11.442714441954632</v>
      </c>
    </row>
    <row r="14" spans="1:19" x14ac:dyDescent="0.3">
      <c r="A14" s="1">
        <v>1</v>
      </c>
      <c r="B14" s="5">
        <v>0.57152777777777775</v>
      </c>
      <c r="C14" s="1" t="s">
        <v>19</v>
      </c>
      <c r="D14" s="1">
        <v>3</v>
      </c>
      <c r="E14" s="1">
        <v>9</v>
      </c>
      <c r="F14" s="1" t="s">
        <v>27</v>
      </c>
      <c r="G14" s="1">
        <v>38.229999999999997</v>
      </c>
      <c r="H14" s="1">
        <f>1+COUNTIFS(A:A,A14,G:G,"&gt;"&amp;G14)</f>
        <v>7</v>
      </c>
      <c r="I14" s="2">
        <f>AVERAGEIF(A:A,A14,G:G)</f>
        <v>54.29</v>
      </c>
      <c r="J14" s="2">
        <f t="shared" si="0"/>
        <v>-16.060000000000002</v>
      </c>
      <c r="K14" s="2">
        <f t="shared" si="1"/>
        <v>73.94</v>
      </c>
      <c r="L14" s="2">
        <f t="shared" si="2"/>
        <v>84.470300566807168</v>
      </c>
      <c r="M14" s="2">
        <f>SUMIF(A:A,A14,L:L)</f>
        <v>2746.984514864178</v>
      </c>
      <c r="N14" s="3">
        <f t="shared" si="3"/>
        <v>3.0750191750164899E-2</v>
      </c>
      <c r="O14" s="6">
        <f t="shared" si="4"/>
        <v>32.520122414997218</v>
      </c>
      <c r="P14" s="3" t="str">
        <f t="shared" si="5"/>
        <v/>
      </c>
      <c r="Q14" s="3" t="str">
        <f>IF(ISNUMBER(P14),SUMIF(A:A,A14,P:P),"")</f>
        <v/>
      </c>
      <c r="R14" s="3" t="str">
        <f t="shared" si="6"/>
        <v/>
      </c>
      <c r="S14" s="7" t="str">
        <f t="shared" si="7"/>
        <v/>
      </c>
    </row>
    <row r="15" spans="1:19" x14ac:dyDescent="0.3">
      <c r="A15" s="1">
        <v>1</v>
      </c>
      <c r="B15" s="5">
        <v>0.57152777777777775</v>
      </c>
      <c r="C15" s="1" t="s">
        <v>19</v>
      </c>
      <c r="D15" s="1">
        <v>3</v>
      </c>
      <c r="E15" s="1">
        <v>6</v>
      </c>
      <c r="F15" s="1" t="s">
        <v>25</v>
      </c>
      <c r="G15" s="1">
        <v>21.75</v>
      </c>
      <c r="H15" s="1">
        <f>1+COUNTIFS(A:A,A15,G:G,"&gt;"&amp;G15)</f>
        <v>8</v>
      </c>
      <c r="I15" s="2">
        <f>AVERAGEIF(A:A,A15,G:G)</f>
        <v>54.29</v>
      </c>
      <c r="J15" s="2">
        <f t="shared" si="0"/>
        <v>-32.54</v>
      </c>
      <c r="K15" s="2">
        <f t="shared" si="1"/>
        <v>57.46</v>
      </c>
      <c r="L15" s="2">
        <f t="shared" si="2"/>
        <v>31.424882015803409</v>
      </c>
      <c r="M15" s="2">
        <f>SUMIF(A:A,A15,L:L)</f>
        <v>2746.984514864178</v>
      </c>
      <c r="N15" s="3">
        <f t="shared" si="3"/>
        <v>1.1439773994269197E-2</v>
      </c>
      <c r="O15" s="6">
        <f t="shared" si="4"/>
        <v>87.414314347552164</v>
      </c>
      <c r="P15" s="3" t="str">
        <f t="shared" si="5"/>
        <v/>
      </c>
      <c r="Q15" s="3" t="str">
        <f>IF(ISNUMBER(P15),SUMIF(A:A,A15,P:P),"")</f>
        <v/>
      </c>
      <c r="R15" s="3" t="str">
        <f t="shared" si="6"/>
        <v/>
      </c>
      <c r="S15" s="7" t="str">
        <f t="shared" si="7"/>
        <v/>
      </c>
    </row>
    <row r="16" spans="1:19" x14ac:dyDescent="0.3">
      <c r="A16" s="1"/>
      <c r="B16" s="5"/>
      <c r="C16" s="1"/>
      <c r="D16" s="1"/>
      <c r="E16" s="1"/>
      <c r="F16" s="1"/>
      <c r="G16" s="1"/>
      <c r="H16" s="1"/>
      <c r="I16" s="2"/>
      <c r="J16" s="2"/>
      <c r="K16" s="2"/>
      <c r="L16" s="2"/>
      <c r="M16" s="2"/>
      <c r="N16" s="3"/>
      <c r="O16" s="6"/>
      <c r="P16" s="3"/>
      <c r="Q16" s="3"/>
      <c r="R16" s="3"/>
      <c r="S16" s="7"/>
    </row>
    <row r="17" spans="1:19" x14ac:dyDescent="0.3">
      <c r="A17" s="1">
        <v>7</v>
      </c>
      <c r="B17" s="5">
        <v>0.62013888888888891</v>
      </c>
      <c r="C17" s="1" t="s">
        <v>19</v>
      </c>
      <c r="D17" s="1">
        <v>5</v>
      </c>
      <c r="E17" s="1">
        <v>2</v>
      </c>
      <c r="F17" s="1" t="s">
        <v>29</v>
      </c>
      <c r="G17" s="1">
        <v>70.06</v>
      </c>
      <c r="H17" s="1">
        <f>1+COUNTIFS(A:A,A17,G:G,"&gt;"&amp;G17)</f>
        <v>1</v>
      </c>
      <c r="I17" s="2">
        <f>AVERAGEIF(A:A,A17,G:G)</f>
        <v>49.145000000000003</v>
      </c>
      <c r="J17" s="2">
        <f t="shared" ref="J17:J26" si="8">G17-I17</f>
        <v>20.914999999999999</v>
      </c>
      <c r="K17" s="2">
        <f t="shared" ref="K17:K26" si="9">90+J17</f>
        <v>110.91499999999999</v>
      </c>
      <c r="L17" s="2">
        <f t="shared" ref="L17:L26" si="10">EXP(0.06*K17)</f>
        <v>776.58026117756401</v>
      </c>
      <c r="M17" s="2">
        <f>SUMIF(A:A,A17,L:L)</f>
        <v>2818.9573865103466</v>
      </c>
      <c r="N17" s="3">
        <f t="shared" ref="N17:N26" si="11">L17/M17</f>
        <v>0.27548492392746343</v>
      </c>
      <c r="O17" s="6">
        <f t="shared" ref="O17:O26" si="12">1/N17</f>
        <v>3.6299627062833575</v>
      </c>
      <c r="P17" s="3">
        <f t="shared" ref="P17:P26" si="13">IF(O17&gt;21,"",N17)</f>
        <v>0.27548492392746343</v>
      </c>
      <c r="Q17" s="3">
        <f>IF(ISNUMBER(P17),SUMIF(A:A,A17,P:P),"")</f>
        <v>0.89743665188704824</v>
      </c>
      <c r="R17" s="3">
        <f t="shared" ref="R17:R26" si="14">IFERROR(P17*(1/Q17),"")</f>
        <v>0.30696865717284755</v>
      </c>
      <c r="S17" s="7">
        <f t="shared" ref="S17:S26" si="15">IFERROR(1/R17,"")</f>
        <v>3.2576615776017848</v>
      </c>
    </row>
    <row r="18" spans="1:19" x14ac:dyDescent="0.3">
      <c r="A18" s="1">
        <v>7</v>
      </c>
      <c r="B18" s="5">
        <v>0.62013888888888891</v>
      </c>
      <c r="C18" s="1" t="s">
        <v>19</v>
      </c>
      <c r="D18" s="1">
        <v>5</v>
      </c>
      <c r="E18" s="1">
        <v>4</v>
      </c>
      <c r="F18" s="1" t="s">
        <v>31</v>
      </c>
      <c r="G18" s="1">
        <v>63.67</v>
      </c>
      <c r="H18" s="1">
        <f>1+COUNTIFS(A:A,A18,G:G,"&gt;"&amp;G18)</f>
        <v>2</v>
      </c>
      <c r="I18" s="2">
        <f>AVERAGEIF(A:A,A18,G:G)</f>
        <v>49.145000000000003</v>
      </c>
      <c r="J18" s="2">
        <f t="shared" si="8"/>
        <v>14.524999999999999</v>
      </c>
      <c r="K18" s="2">
        <f t="shared" si="9"/>
        <v>104.52500000000001</v>
      </c>
      <c r="L18" s="2">
        <f t="shared" si="10"/>
        <v>529.27068877893441</v>
      </c>
      <c r="M18" s="2">
        <f>SUMIF(A:A,A18,L:L)</f>
        <v>2818.9573865103466</v>
      </c>
      <c r="N18" s="3">
        <f t="shared" si="11"/>
        <v>0.18775405804701822</v>
      </c>
      <c r="O18" s="6">
        <f t="shared" si="12"/>
        <v>5.3261165718696502</v>
      </c>
      <c r="P18" s="3">
        <f t="shared" si="13"/>
        <v>0.18775405804701822</v>
      </c>
      <c r="Q18" s="3">
        <f>IF(ISNUMBER(P18),SUMIF(A:A,A18,P:P),"")</f>
        <v>0.89743665188704824</v>
      </c>
      <c r="R18" s="3">
        <f t="shared" si="14"/>
        <v>0.20921148880227483</v>
      </c>
      <c r="S18" s="7">
        <f t="shared" si="15"/>
        <v>4.7798522238188221</v>
      </c>
    </row>
    <row r="19" spans="1:19" x14ac:dyDescent="0.3">
      <c r="A19" s="1">
        <v>7</v>
      </c>
      <c r="B19" s="5">
        <v>0.62013888888888891</v>
      </c>
      <c r="C19" s="1" t="s">
        <v>19</v>
      </c>
      <c r="D19" s="1">
        <v>5</v>
      </c>
      <c r="E19" s="1">
        <v>11</v>
      </c>
      <c r="F19" s="1" t="s">
        <v>36</v>
      </c>
      <c r="G19" s="1">
        <v>54.34</v>
      </c>
      <c r="H19" s="1">
        <f>1+COUNTIFS(A:A,A19,G:G,"&gt;"&amp;G19)</f>
        <v>3</v>
      </c>
      <c r="I19" s="2">
        <f>AVERAGEIF(A:A,A19,G:G)</f>
        <v>49.145000000000003</v>
      </c>
      <c r="J19" s="2">
        <f t="shared" si="8"/>
        <v>5.1950000000000003</v>
      </c>
      <c r="K19" s="2">
        <f t="shared" si="9"/>
        <v>95.194999999999993</v>
      </c>
      <c r="L19" s="2">
        <f t="shared" si="10"/>
        <v>302.38468554985172</v>
      </c>
      <c r="M19" s="2">
        <f>SUMIF(A:A,A19,L:L)</f>
        <v>2818.9573865103466</v>
      </c>
      <c r="N19" s="3">
        <f t="shared" si="11"/>
        <v>0.1072682712398788</v>
      </c>
      <c r="O19" s="6">
        <f t="shared" si="12"/>
        <v>9.3224211450536831</v>
      </c>
      <c r="P19" s="3">
        <f t="shared" si="13"/>
        <v>0.1072682712398788</v>
      </c>
      <c r="Q19" s="3">
        <f>IF(ISNUMBER(P19),SUMIF(A:A,A19,P:P),"")</f>
        <v>0.89743665188704824</v>
      </c>
      <c r="R19" s="3">
        <f t="shared" si="14"/>
        <v>0.11952740175512647</v>
      </c>
      <c r="S19" s="7">
        <f t="shared" si="15"/>
        <v>8.3662824198980008</v>
      </c>
    </row>
    <row r="20" spans="1:19" x14ac:dyDescent="0.3">
      <c r="A20" s="1">
        <v>7</v>
      </c>
      <c r="B20" s="5">
        <v>0.62013888888888891</v>
      </c>
      <c r="C20" s="1" t="s">
        <v>19</v>
      </c>
      <c r="D20" s="1">
        <v>5</v>
      </c>
      <c r="E20" s="1">
        <v>12</v>
      </c>
      <c r="F20" s="1" t="s">
        <v>37</v>
      </c>
      <c r="G20" s="1">
        <v>52.87</v>
      </c>
      <c r="H20" s="1">
        <f>1+COUNTIFS(A:A,A20,G:G,"&gt;"&amp;G20)</f>
        <v>4</v>
      </c>
      <c r="I20" s="2">
        <f>AVERAGEIF(A:A,A20,G:G)</f>
        <v>49.145000000000003</v>
      </c>
      <c r="J20" s="2">
        <f t="shared" si="8"/>
        <v>3.7249999999999943</v>
      </c>
      <c r="K20" s="2">
        <f t="shared" si="9"/>
        <v>93.724999999999994</v>
      </c>
      <c r="L20" s="2">
        <f t="shared" si="10"/>
        <v>276.85668787176189</v>
      </c>
      <c r="M20" s="2">
        <f>SUMIF(A:A,A20,L:L)</f>
        <v>2818.9573865103466</v>
      </c>
      <c r="N20" s="3">
        <f t="shared" si="11"/>
        <v>9.8212441662514555E-2</v>
      </c>
      <c r="O20" s="6">
        <f t="shared" si="12"/>
        <v>10.182009357187962</v>
      </c>
      <c r="P20" s="3">
        <f t="shared" si="13"/>
        <v>9.8212441662514555E-2</v>
      </c>
      <c r="Q20" s="3">
        <f>IF(ISNUMBER(P20),SUMIF(A:A,A20,P:P),"")</f>
        <v>0.89743665188704824</v>
      </c>
      <c r="R20" s="3">
        <f t="shared" si="14"/>
        <v>0.1094366287091154</v>
      </c>
      <c r="S20" s="7">
        <f t="shared" si="15"/>
        <v>9.1377083869973621</v>
      </c>
    </row>
    <row r="21" spans="1:19" x14ac:dyDescent="0.3">
      <c r="A21" s="1">
        <v>7</v>
      </c>
      <c r="B21" s="5">
        <v>0.62013888888888891</v>
      </c>
      <c r="C21" s="1" t="s">
        <v>19</v>
      </c>
      <c r="D21" s="1">
        <v>5</v>
      </c>
      <c r="E21" s="1">
        <v>7</v>
      </c>
      <c r="F21" s="1" t="s">
        <v>34</v>
      </c>
      <c r="G21" s="1">
        <v>51.61</v>
      </c>
      <c r="H21" s="1">
        <f>1+COUNTIFS(A:A,A21,G:G,"&gt;"&amp;G21)</f>
        <v>5</v>
      </c>
      <c r="I21" s="2">
        <f>AVERAGEIF(A:A,A21,G:G)</f>
        <v>49.145000000000003</v>
      </c>
      <c r="J21" s="2">
        <f t="shared" si="8"/>
        <v>2.4649999999999963</v>
      </c>
      <c r="K21" s="2">
        <f t="shared" si="9"/>
        <v>92.465000000000003</v>
      </c>
      <c r="L21" s="2">
        <f t="shared" si="10"/>
        <v>256.69792385034566</v>
      </c>
      <c r="M21" s="2">
        <f>SUMIF(A:A,A21,L:L)</f>
        <v>2818.9573865103466</v>
      </c>
      <c r="N21" s="3">
        <f t="shared" si="11"/>
        <v>9.1061299854595545E-2</v>
      </c>
      <c r="O21" s="6">
        <f t="shared" si="12"/>
        <v>10.981613502078002</v>
      </c>
      <c r="P21" s="3">
        <f t="shared" si="13"/>
        <v>9.1061299854595545E-2</v>
      </c>
      <c r="Q21" s="3">
        <f>IF(ISNUMBER(P21),SUMIF(A:A,A21,P:P),"")</f>
        <v>0.89743665188704824</v>
      </c>
      <c r="R21" s="3">
        <f t="shared" si="14"/>
        <v>0.10146822025055485</v>
      </c>
      <c r="S21" s="7">
        <f t="shared" si="15"/>
        <v>9.8553024536224854</v>
      </c>
    </row>
    <row r="22" spans="1:19" x14ac:dyDescent="0.3">
      <c r="A22" s="1">
        <v>7</v>
      </c>
      <c r="B22" s="5">
        <v>0.62013888888888891</v>
      </c>
      <c r="C22" s="1" t="s">
        <v>19</v>
      </c>
      <c r="D22" s="1">
        <v>5</v>
      </c>
      <c r="E22" s="1">
        <v>6</v>
      </c>
      <c r="F22" s="1" t="s">
        <v>33</v>
      </c>
      <c r="G22" s="1">
        <v>49.92</v>
      </c>
      <c r="H22" s="1">
        <f>1+COUNTIFS(A:A,A22,G:G,"&gt;"&amp;G22)</f>
        <v>6</v>
      </c>
      <c r="I22" s="2">
        <f>AVERAGEIF(A:A,A22,G:G)</f>
        <v>49.145000000000003</v>
      </c>
      <c r="J22" s="2">
        <f t="shared" si="8"/>
        <v>0.77499999999999858</v>
      </c>
      <c r="K22" s="2">
        <f t="shared" si="9"/>
        <v>90.775000000000006</v>
      </c>
      <c r="L22" s="2">
        <f t="shared" si="10"/>
        <v>231.94493630895477</v>
      </c>
      <c r="M22" s="2">
        <f>SUMIF(A:A,A22,L:L)</f>
        <v>2818.9573865103466</v>
      </c>
      <c r="N22" s="3">
        <f t="shared" si="11"/>
        <v>8.2280398213498654E-2</v>
      </c>
      <c r="O22" s="6">
        <f t="shared" si="12"/>
        <v>12.153562959251007</v>
      </c>
      <c r="P22" s="3">
        <f t="shared" si="13"/>
        <v>8.2280398213498654E-2</v>
      </c>
      <c r="Q22" s="3">
        <f>IF(ISNUMBER(P22),SUMIF(A:A,A22,P:P),"")</f>
        <v>0.89743665188704824</v>
      </c>
      <c r="R22" s="3">
        <f t="shared" si="14"/>
        <v>9.1683795218845704E-2</v>
      </c>
      <c r="S22" s="7">
        <f t="shared" si="15"/>
        <v>10.90705285064867</v>
      </c>
    </row>
    <row r="23" spans="1:19" x14ac:dyDescent="0.3">
      <c r="A23" s="1">
        <v>7</v>
      </c>
      <c r="B23" s="5">
        <v>0.62013888888888891</v>
      </c>
      <c r="C23" s="1" t="s">
        <v>19</v>
      </c>
      <c r="D23" s="1">
        <v>5</v>
      </c>
      <c r="E23" s="1">
        <v>5</v>
      </c>
      <c r="F23" s="1" t="s">
        <v>32</v>
      </c>
      <c r="G23" s="1">
        <v>43.32</v>
      </c>
      <c r="H23" s="1">
        <f>1+COUNTIFS(A:A,A23,G:G,"&gt;"&amp;G23)</f>
        <v>7</v>
      </c>
      <c r="I23" s="2">
        <f>AVERAGEIF(A:A,A23,G:G)</f>
        <v>49.145000000000003</v>
      </c>
      <c r="J23" s="2">
        <f t="shared" si="8"/>
        <v>-5.8250000000000028</v>
      </c>
      <c r="K23" s="2">
        <f t="shared" si="9"/>
        <v>84.174999999999997</v>
      </c>
      <c r="L23" s="2">
        <f t="shared" si="10"/>
        <v>156.10049522469706</v>
      </c>
      <c r="M23" s="2">
        <f>SUMIF(A:A,A23,L:L)</f>
        <v>2818.9573865103466</v>
      </c>
      <c r="N23" s="3">
        <f t="shared" si="11"/>
        <v>5.537525894207912E-2</v>
      </c>
      <c r="O23" s="6">
        <f t="shared" si="12"/>
        <v>18.058606300080157</v>
      </c>
      <c r="P23" s="3">
        <f t="shared" si="13"/>
        <v>5.537525894207912E-2</v>
      </c>
      <c r="Q23" s="3">
        <f>IF(ISNUMBER(P23),SUMIF(A:A,A23,P:P),"")</f>
        <v>0.89743665188704824</v>
      </c>
      <c r="R23" s="3">
        <f t="shared" si="14"/>
        <v>6.1703808091235247E-2</v>
      </c>
      <c r="S23" s="7">
        <f t="shared" si="15"/>
        <v>16.206455175690291</v>
      </c>
    </row>
    <row r="24" spans="1:19" x14ac:dyDescent="0.3">
      <c r="A24" s="1">
        <v>7</v>
      </c>
      <c r="B24" s="5">
        <v>0.62013888888888891</v>
      </c>
      <c r="C24" s="1" t="s">
        <v>19</v>
      </c>
      <c r="D24" s="1">
        <v>5</v>
      </c>
      <c r="E24" s="1">
        <v>8</v>
      </c>
      <c r="F24" s="1" t="s">
        <v>35</v>
      </c>
      <c r="G24" s="1">
        <v>36.92</v>
      </c>
      <c r="H24" s="1">
        <f>1+COUNTIFS(A:A,A24,G:G,"&gt;"&amp;G24)</f>
        <v>8</v>
      </c>
      <c r="I24" s="2">
        <f>AVERAGEIF(A:A,A24,G:G)</f>
        <v>49.145000000000003</v>
      </c>
      <c r="J24" s="2">
        <f t="shared" si="8"/>
        <v>-12.225000000000001</v>
      </c>
      <c r="K24" s="2">
        <f t="shared" si="9"/>
        <v>77.775000000000006</v>
      </c>
      <c r="L24" s="2">
        <f t="shared" si="10"/>
        <v>106.32495309583204</v>
      </c>
      <c r="M24" s="2">
        <f>SUMIF(A:A,A24,L:L)</f>
        <v>2818.9573865103466</v>
      </c>
      <c r="N24" s="3">
        <f t="shared" si="11"/>
        <v>3.7717829153655347E-2</v>
      </c>
      <c r="O24" s="6">
        <f t="shared" si="12"/>
        <v>26.512660522592324</v>
      </c>
      <c r="P24" s="3" t="str">
        <f t="shared" si="13"/>
        <v/>
      </c>
      <c r="Q24" s="3" t="str">
        <f>IF(ISNUMBER(P24),SUMIF(A:A,A24,P:P),"")</f>
        <v/>
      </c>
      <c r="R24" s="3" t="str">
        <f t="shared" si="14"/>
        <v/>
      </c>
      <c r="S24" s="7" t="str">
        <f t="shared" si="15"/>
        <v/>
      </c>
    </row>
    <row r="25" spans="1:19" x14ac:dyDescent="0.3">
      <c r="A25" s="1">
        <v>7</v>
      </c>
      <c r="B25" s="5">
        <v>0.62013888888888891</v>
      </c>
      <c r="C25" s="1" t="s">
        <v>19</v>
      </c>
      <c r="D25" s="1">
        <v>5</v>
      </c>
      <c r="E25" s="1">
        <v>1</v>
      </c>
      <c r="F25" s="1" t="s">
        <v>28</v>
      </c>
      <c r="G25" s="1">
        <v>35.35</v>
      </c>
      <c r="H25" s="1">
        <f>1+COUNTIFS(A:A,A25,G:G,"&gt;"&amp;G25)</f>
        <v>9</v>
      </c>
      <c r="I25" s="2">
        <f>AVERAGEIF(A:A,A25,G:G)</f>
        <v>49.145000000000003</v>
      </c>
      <c r="J25" s="2">
        <f t="shared" si="8"/>
        <v>-13.795000000000002</v>
      </c>
      <c r="K25" s="2">
        <f t="shared" si="9"/>
        <v>76.204999999999998</v>
      </c>
      <c r="L25" s="2">
        <f t="shared" si="10"/>
        <v>96.766416780380467</v>
      </c>
      <c r="M25" s="2">
        <f>SUMIF(A:A,A25,L:L)</f>
        <v>2818.9573865103466</v>
      </c>
      <c r="N25" s="3">
        <f t="shared" si="11"/>
        <v>3.4327023616405168E-2</v>
      </c>
      <c r="O25" s="6">
        <f t="shared" si="12"/>
        <v>29.131567338162455</v>
      </c>
      <c r="P25" s="3" t="str">
        <f t="shared" si="13"/>
        <v/>
      </c>
      <c r="Q25" s="3" t="str">
        <f>IF(ISNUMBER(P25),SUMIF(A:A,A25,P:P),"")</f>
        <v/>
      </c>
      <c r="R25" s="3" t="str">
        <f t="shared" si="14"/>
        <v/>
      </c>
      <c r="S25" s="7" t="str">
        <f t="shared" si="15"/>
        <v/>
      </c>
    </row>
    <row r="26" spans="1:19" x14ac:dyDescent="0.3">
      <c r="A26" s="1">
        <v>7</v>
      </c>
      <c r="B26" s="5">
        <v>0.62013888888888891</v>
      </c>
      <c r="C26" s="1" t="s">
        <v>19</v>
      </c>
      <c r="D26" s="1">
        <v>5</v>
      </c>
      <c r="E26" s="1">
        <v>3</v>
      </c>
      <c r="F26" s="1" t="s">
        <v>30</v>
      </c>
      <c r="G26" s="1">
        <v>33.39</v>
      </c>
      <c r="H26" s="1">
        <f>1+COUNTIFS(A:A,A26,G:G,"&gt;"&amp;G26)</f>
        <v>10</v>
      </c>
      <c r="I26" s="2">
        <f>AVERAGEIF(A:A,A26,G:G)</f>
        <v>49.145000000000003</v>
      </c>
      <c r="J26" s="2">
        <f t="shared" si="8"/>
        <v>-15.755000000000003</v>
      </c>
      <c r="K26" s="2">
        <f t="shared" si="9"/>
        <v>74.245000000000005</v>
      </c>
      <c r="L26" s="2">
        <f t="shared" si="10"/>
        <v>86.03033787202439</v>
      </c>
      <c r="M26" s="2">
        <f>SUMIF(A:A,A26,L:L)</f>
        <v>2818.9573865103466</v>
      </c>
      <c r="N26" s="3">
        <f t="shared" si="11"/>
        <v>3.0518495342891069E-2</v>
      </c>
      <c r="O26" s="6">
        <f t="shared" si="12"/>
        <v>32.767015174387964</v>
      </c>
      <c r="P26" s="3" t="str">
        <f t="shared" si="13"/>
        <v/>
      </c>
      <c r="Q26" s="3" t="str">
        <f>IF(ISNUMBER(P26),SUMIF(A:A,A26,P:P),"")</f>
        <v/>
      </c>
      <c r="R26" s="3" t="str">
        <f t="shared" si="14"/>
        <v/>
      </c>
      <c r="S26" s="7" t="str">
        <f t="shared" si="15"/>
        <v/>
      </c>
    </row>
    <row r="27" spans="1:19" x14ac:dyDescent="0.3">
      <c r="A27" s="1"/>
      <c r="B27" s="5"/>
      <c r="C27" s="1"/>
      <c r="D27" s="1"/>
      <c r="E27" s="1"/>
      <c r="F27" s="1"/>
      <c r="G27" s="1"/>
      <c r="H27" s="1"/>
      <c r="I27" s="2"/>
      <c r="J27" s="2"/>
      <c r="K27" s="2"/>
      <c r="L27" s="2"/>
      <c r="M27" s="2"/>
      <c r="N27" s="3"/>
      <c r="O27" s="6"/>
      <c r="P27" s="3"/>
      <c r="Q27" s="3"/>
      <c r="R27" s="3"/>
      <c r="S27" s="7"/>
    </row>
    <row r="28" spans="1:19" x14ac:dyDescent="0.3">
      <c r="A28" s="1">
        <v>11</v>
      </c>
      <c r="B28" s="5">
        <v>0.64444444444444449</v>
      </c>
      <c r="C28" s="1" t="s">
        <v>19</v>
      </c>
      <c r="D28" s="1">
        <v>6</v>
      </c>
      <c r="E28" s="1">
        <v>1</v>
      </c>
      <c r="F28" s="1" t="s">
        <v>38</v>
      </c>
      <c r="G28" s="1">
        <v>68.33</v>
      </c>
      <c r="H28" s="1">
        <f>1+COUNTIFS(A:A,A28,G:G,"&gt;"&amp;G28)</f>
        <v>1</v>
      </c>
      <c r="I28" s="2">
        <f>AVERAGEIF(A:A,A28,G:G)</f>
        <v>49.220000000000006</v>
      </c>
      <c r="J28" s="2">
        <f t="shared" ref="J28:J39" si="16">G28-I28</f>
        <v>19.109999999999992</v>
      </c>
      <c r="K28" s="2">
        <f t="shared" ref="K28:K39" si="17">90+J28</f>
        <v>109.10999999999999</v>
      </c>
      <c r="L28" s="2">
        <f t="shared" ref="L28:L39" si="18">EXP(0.06*K28)</f>
        <v>696.87078067961045</v>
      </c>
      <c r="M28" s="2">
        <f>SUMIF(A:A,A28,L:L)</f>
        <v>3599.0824076086897</v>
      </c>
      <c r="N28" s="3">
        <f t="shared" ref="N28:N39" si="19">L28/M28</f>
        <v>0.19362456919752136</v>
      </c>
      <c r="O28" s="6">
        <f t="shared" ref="O28:O39" si="20">1/N28</f>
        <v>5.1646338279512172</v>
      </c>
      <c r="P28" s="3">
        <f t="shared" ref="P28:P39" si="21">IF(O28&gt;21,"",N28)</f>
        <v>0.19362456919752136</v>
      </c>
      <c r="Q28" s="3">
        <f>IF(ISNUMBER(P28),SUMIF(A:A,A28,P:P),"")</f>
        <v>0.85554518953316516</v>
      </c>
      <c r="R28" s="3">
        <f t="shared" ref="R28:R39" si="22">IFERROR(P28*(1/Q28),"")</f>
        <v>0.22631717361788231</v>
      </c>
      <c r="S28" s="7">
        <f t="shared" ref="S28:S39" si="23">IFERROR(1/R28,"")</f>
        <v>4.4185776272039199</v>
      </c>
    </row>
    <row r="29" spans="1:19" x14ac:dyDescent="0.3">
      <c r="A29" s="1">
        <v>11</v>
      </c>
      <c r="B29" s="5">
        <v>0.64444444444444449</v>
      </c>
      <c r="C29" s="1" t="s">
        <v>19</v>
      </c>
      <c r="D29" s="1">
        <v>6</v>
      </c>
      <c r="E29" s="1">
        <v>10</v>
      </c>
      <c r="F29" s="1" t="s">
        <v>46</v>
      </c>
      <c r="G29" s="1">
        <v>66.930000000000007</v>
      </c>
      <c r="H29" s="1">
        <f>1+COUNTIFS(A:A,A29,G:G,"&gt;"&amp;G29)</f>
        <v>2</v>
      </c>
      <c r="I29" s="2">
        <f>AVERAGEIF(A:A,A29,G:G)</f>
        <v>49.220000000000006</v>
      </c>
      <c r="J29" s="2">
        <f t="shared" si="16"/>
        <v>17.71</v>
      </c>
      <c r="K29" s="2">
        <f t="shared" si="17"/>
        <v>107.71000000000001</v>
      </c>
      <c r="L29" s="2">
        <f t="shared" si="18"/>
        <v>640.72477721624523</v>
      </c>
      <c r="M29" s="2">
        <f>SUMIF(A:A,A29,L:L)</f>
        <v>3599.0824076086897</v>
      </c>
      <c r="N29" s="3">
        <f t="shared" si="19"/>
        <v>0.17802448086815467</v>
      </c>
      <c r="O29" s="6">
        <f t="shared" si="20"/>
        <v>5.6172049772222179</v>
      </c>
      <c r="P29" s="3">
        <f t="shared" si="21"/>
        <v>0.17802448086815467</v>
      </c>
      <c r="Q29" s="3">
        <f>IF(ISNUMBER(P29),SUMIF(A:A,A29,P:P),"")</f>
        <v>0.85554518953316516</v>
      </c>
      <c r="R29" s="3">
        <f t="shared" si="22"/>
        <v>0.20808308321538821</v>
      </c>
      <c r="S29" s="7">
        <f t="shared" si="23"/>
        <v>4.8057726968842207</v>
      </c>
    </row>
    <row r="30" spans="1:19" x14ac:dyDescent="0.3">
      <c r="A30" s="1">
        <v>11</v>
      </c>
      <c r="B30" s="5">
        <v>0.64444444444444449</v>
      </c>
      <c r="C30" s="1" t="s">
        <v>19</v>
      </c>
      <c r="D30" s="1">
        <v>6</v>
      </c>
      <c r="E30" s="1">
        <v>7</v>
      </c>
      <c r="F30" s="1" t="s">
        <v>44</v>
      </c>
      <c r="G30" s="1">
        <v>60.43</v>
      </c>
      <c r="H30" s="1">
        <f>1+COUNTIFS(A:A,A30,G:G,"&gt;"&amp;G30)</f>
        <v>3</v>
      </c>
      <c r="I30" s="2">
        <f>AVERAGEIF(A:A,A30,G:G)</f>
        <v>49.220000000000006</v>
      </c>
      <c r="J30" s="2">
        <f t="shared" si="16"/>
        <v>11.209999999999994</v>
      </c>
      <c r="K30" s="2">
        <f t="shared" si="17"/>
        <v>101.21</v>
      </c>
      <c r="L30" s="2">
        <f t="shared" si="18"/>
        <v>433.80711507556362</v>
      </c>
      <c r="M30" s="2">
        <f>SUMIF(A:A,A30,L:L)</f>
        <v>3599.0824076086897</v>
      </c>
      <c r="N30" s="3">
        <f t="shared" si="19"/>
        <v>0.12053269860075104</v>
      </c>
      <c r="O30" s="6">
        <f t="shared" si="20"/>
        <v>8.2965038666592079</v>
      </c>
      <c r="P30" s="3">
        <f t="shared" si="21"/>
        <v>0.12053269860075104</v>
      </c>
      <c r="Q30" s="3">
        <f>IF(ISNUMBER(P30),SUMIF(A:A,A30,P:P),"")</f>
        <v>0.85554518953316516</v>
      </c>
      <c r="R30" s="3">
        <f t="shared" si="22"/>
        <v>0.14088408195775215</v>
      </c>
      <c r="S30" s="7">
        <f t="shared" si="23"/>
        <v>7.0980339730635906</v>
      </c>
    </row>
    <row r="31" spans="1:19" x14ac:dyDescent="0.3">
      <c r="A31" s="1">
        <v>11</v>
      </c>
      <c r="B31" s="5">
        <v>0.64444444444444449</v>
      </c>
      <c r="C31" s="1" t="s">
        <v>19</v>
      </c>
      <c r="D31" s="1">
        <v>6</v>
      </c>
      <c r="E31" s="1">
        <v>3</v>
      </c>
      <c r="F31" s="1" t="s">
        <v>40</v>
      </c>
      <c r="G31" s="1">
        <v>58.56</v>
      </c>
      <c r="H31" s="1">
        <f>1+COUNTIFS(A:A,A31,G:G,"&gt;"&amp;G31)</f>
        <v>4</v>
      </c>
      <c r="I31" s="2">
        <f>AVERAGEIF(A:A,A31,G:G)</f>
        <v>49.220000000000006</v>
      </c>
      <c r="J31" s="2">
        <f t="shared" si="16"/>
        <v>9.3399999999999963</v>
      </c>
      <c r="K31" s="2">
        <f t="shared" si="17"/>
        <v>99.34</v>
      </c>
      <c r="L31" s="2">
        <f t="shared" si="18"/>
        <v>387.76519930042332</v>
      </c>
      <c r="M31" s="2">
        <f>SUMIF(A:A,A31,L:L)</f>
        <v>3599.0824076086897</v>
      </c>
      <c r="N31" s="3">
        <f t="shared" si="19"/>
        <v>0.10774001686670552</v>
      </c>
      <c r="O31" s="6">
        <f t="shared" si="20"/>
        <v>9.2816024081116151</v>
      </c>
      <c r="P31" s="3">
        <f t="shared" si="21"/>
        <v>0.10774001686670552</v>
      </c>
      <c r="Q31" s="3">
        <f>IF(ISNUMBER(P31),SUMIF(A:A,A31,P:P),"")</f>
        <v>0.85554518953316516</v>
      </c>
      <c r="R31" s="3">
        <f t="shared" si="22"/>
        <v>0.12593141564561269</v>
      </c>
      <c r="S31" s="7">
        <f t="shared" si="23"/>
        <v>7.9408302914193349</v>
      </c>
    </row>
    <row r="32" spans="1:19" x14ac:dyDescent="0.3">
      <c r="A32" s="1">
        <v>11</v>
      </c>
      <c r="B32" s="5">
        <v>0.64444444444444449</v>
      </c>
      <c r="C32" s="1" t="s">
        <v>19</v>
      </c>
      <c r="D32" s="1">
        <v>6</v>
      </c>
      <c r="E32" s="1">
        <v>2</v>
      </c>
      <c r="F32" s="1" t="s">
        <v>39</v>
      </c>
      <c r="G32" s="1">
        <v>58.17</v>
      </c>
      <c r="H32" s="1">
        <f>1+COUNTIFS(A:A,A32,G:G,"&gt;"&amp;G32)</f>
        <v>5</v>
      </c>
      <c r="I32" s="2">
        <f>AVERAGEIF(A:A,A32,G:G)</f>
        <v>49.220000000000006</v>
      </c>
      <c r="J32" s="2">
        <f t="shared" si="16"/>
        <v>8.9499999999999957</v>
      </c>
      <c r="K32" s="2">
        <f t="shared" si="17"/>
        <v>98.949999999999989</v>
      </c>
      <c r="L32" s="2">
        <f t="shared" si="18"/>
        <v>378.79683274828449</v>
      </c>
      <c r="M32" s="2">
        <f>SUMIF(A:A,A32,L:L)</f>
        <v>3599.0824076086897</v>
      </c>
      <c r="N32" s="3">
        <f t="shared" si="19"/>
        <v>0.10524816879643652</v>
      </c>
      <c r="O32" s="6">
        <f t="shared" si="20"/>
        <v>9.50135295877811</v>
      </c>
      <c r="P32" s="3">
        <f t="shared" si="21"/>
        <v>0.10524816879643652</v>
      </c>
      <c r="Q32" s="3">
        <f>IF(ISNUMBER(P32),SUMIF(A:A,A32,P:P),"")</f>
        <v>0.85554518953316516</v>
      </c>
      <c r="R32" s="3">
        <f t="shared" si="22"/>
        <v>0.12301883066383203</v>
      </c>
      <c r="S32" s="7">
        <f t="shared" si="23"/>
        <v>8.1288368179393178</v>
      </c>
    </row>
    <row r="33" spans="1:19" x14ac:dyDescent="0.3">
      <c r="A33" s="1">
        <v>11</v>
      </c>
      <c r="B33" s="5">
        <v>0.64444444444444449</v>
      </c>
      <c r="C33" s="1" t="s">
        <v>19</v>
      </c>
      <c r="D33" s="1">
        <v>6</v>
      </c>
      <c r="E33" s="1">
        <v>5</v>
      </c>
      <c r="F33" s="1" t="s">
        <v>42</v>
      </c>
      <c r="G33" s="1">
        <v>56.98</v>
      </c>
      <c r="H33" s="1">
        <f>1+COUNTIFS(A:A,A33,G:G,"&gt;"&amp;G33)</f>
        <v>6</v>
      </c>
      <c r="I33" s="2">
        <f>AVERAGEIF(A:A,A33,G:G)</f>
        <v>49.220000000000006</v>
      </c>
      <c r="J33" s="2">
        <f t="shared" si="16"/>
        <v>7.7599999999999909</v>
      </c>
      <c r="K33" s="2">
        <f t="shared" si="17"/>
        <v>97.759999999999991</v>
      </c>
      <c r="L33" s="2">
        <f t="shared" si="18"/>
        <v>352.69370886085238</v>
      </c>
      <c r="M33" s="2">
        <f>SUMIF(A:A,A33,L:L)</f>
        <v>3599.0824076086897</v>
      </c>
      <c r="N33" s="3">
        <f t="shared" si="19"/>
        <v>9.7995452428439919E-2</v>
      </c>
      <c r="O33" s="6">
        <f t="shared" si="20"/>
        <v>10.20455516270246</v>
      </c>
      <c r="P33" s="3">
        <f t="shared" si="21"/>
        <v>9.7995452428439919E-2</v>
      </c>
      <c r="Q33" s="3">
        <f>IF(ISNUMBER(P33),SUMIF(A:A,A33,P:P),"")</f>
        <v>0.85554518953316516</v>
      </c>
      <c r="R33" s="3">
        <f t="shared" si="22"/>
        <v>0.11454152700211183</v>
      </c>
      <c r="S33" s="7">
        <f t="shared" si="23"/>
        <v>8.7304580807759162</v>
      </c>
    </row>
    <row r="34" spans="1:19" x14ac:dyDescent="0.3">
      <c r="A34" s="1">
        <v>11</v>
      </c>
      <c r="B34" s="5">
        <v>0.64444444444444449</v>
      </c>
      <c r="C34" s="1" t="s">
        <v>19</v>
      </c>
      <c r="D34" s="1">
        <v>6</v>
      </c>
      <c r="E34" s="1">
        <v>12</v>
      </c>
      <c r="F34" s="1" t="s">
        <v>48</v>
      </c>
      <c r="G34" s="1">
        <v>46.54</v>
      </c>
      <c r="H34" s="1">
        <f>1+COUNTIFS(A:A,A34,G:G,"&gt;"&amp;G34)</f>
        <v>7</v>
      </c>
      <c r="I34" s="2">
        <f>AVERAGEIF(A:A,A34,G:G)</f>
        <v>49.220000000000006</v>
      </c>
      <c r="J34" s="2">
        <f t="shared" si="16"/>
        <v>-2.6800000000000068</v>
      </c>
      <c r="K34" s="2">
        <f t="shared" si="17"/>
        <v>87.32</v>
      </c>
      <c r="L34" s="2">
        <f t="shared" si="18"/>
        <v>188.51922668207746</v>
      </c>
      <c r="M34" s="2">
        <f>SUMIF(A:A,A34,L:L)</f>
        <v>3599.0824076086897</v>
      </c>
      <c r="N34" s="3">
        <f t="shared" si="19"/>
        <v>5.2379802775156185E-2</v>
      </c>
      <c r="O34" s="6">
        <f t="shared" si="20"/>
        <v>19.091328088663623</v>
      </c>
      <c r="P34" s="3">
        <f t="shared" si="21"/>
        <v>5.2379802775156185E-2</v>
      </c>
      <c r="Q34" s="3">
        <f>IF(ISNUMBER(P34),SUMIF(A:A,A34,P:P),"")</f>
        <v>0.85554518953316516</v>
      </c>
      <c r="R34" s="3">
        <f t="shared" si="22"/>
        <v>6.1223887897420858E-2</v>
      </c>
      <c r="S34" s="7">
        <f t="shared" si="23"/>
        <v>16.333493908055559</v>
      </c>
    </row>
    <row r="35" spans="1:19" x14ac:dyDescent="0.3">
      <c r="A35" s="1">
        <v>11</v>
      </c>
      <c r="B35" s="5">
        <v>0.64444444444444449</v>
      </c>
      <c r="C35" s="1" t="s">
        <v>19</v>
      </c>
      <c r="D35" s="1">
        <v>6</v>
      </c>
      <c r="E35" s="1">
        <v>6</v>
      </c>
      <c r="F35" s="1" t="s">
        <v>43</v>
      </c>
      <c r="G35" s="1">
        <v>44.01</v>
      </c>
      <c r="H35" s="1">
        <f>1+COUNTIFS(A:A,A35,G:G,"&gt;"&amp;G35)</f>
        <v>8</v>
      </c>
      <c r="I35" s="2">
        <f>AVERAGEIF(A:A,A35,G:G)</f>
        <v>49.220000000000006</v>
      </c>
      <c r="J35" s="2">
        <f t="shared" si="16"/>
        <v>-5.210000000000008</v>
      </c>
      <c r="K35" s="2">
        <f t="shared" si="17"/>
        <v>84.789999999999992</v>
      </c>
      <c r="L35" s="2">
        <f t="shared" si="18"/>
        <v>161.96819681449881</v>
      </c>
      <c r="M35" s="2">
        <f>SUMIF(A:A,A35,L:L)</f>
        <v>3599.0824076086897</v>
      </c>
      <c r="N35" s="3">
        <f t="shared" si="19"/>
        <v>4.5002636358669565E-2</v>
      </c>
      <c r="O35" s="6">
        <f t="shared" si="20"/>
        <v>22.220920392975028</v>
      </c>
      <c r="P35" s="3" t="str">
        <f t="shared" si="21"/>
        <v/>
      </c>
      <c r="Q35" s="3" t="str">
        <f>IF(ISNUMBER(P35),SUMIF(A:A,A35,P:P),"")</f>
        <v/>
      </c>
      <c r="R35" s="3" t="str">
        <f t="shared" si="22"/>
        <v/>
      </c>
      <c r="S35" s="7" t="str">
        <f t="shared" si="23"/>
        <v/>
      </c>
    </row>
    <row r="36" spans="1:19" x14ac:dyDescent="0.3">
      <c r="A36" s="1">
        <v>11</v>
      </c>
      <c r="B36" s="5">
        <v>0.64444444444444449</v>
      </c>
      <c r="C36" s="1" t="s">
        <v>19</v>
      </c>
      <c r="D36" s="1">
        <v>6</v>
      </c>
      <c r="E36" s="1">
        <v>8</v>
      </c>
      <c r="F36" s="1" t="s">
        <v>45</v>
      </c>
      <c r="G36" s="1">
        <v>41.27</v>
      </c>
      <c r="H36" s="1">
        <f>1+COUNTIFS(A:A,A36,G:G,"&gt;"&amp;G36)</f>
        <v>9</v>
      </c>
      <c r="I36" s="2">
        <f>AVERAGEIF(A:A,A36,G:G)</f>
        <v>49.220000000000006</v>
      </c>
      <c r="J36" s="2">
        <f t="shared" si="16"/>
        <v>-7.9500000000000028</v>
      </c>
      <c r="K36" s="2">
        <f t="shared" si="17"/>
        <v>82.05</v>
      </c>
      <c r="L36" s="2">
        <f t="shared" si="18"/>
        <v>137.41423815476216</v>
      </c>
      <c r="M36" s="2">
        <f>SUMIF(A:A,A36,L:L)</f>
        <v>3599.0824076086897</v>
      </c>
      <c r="N36" s="3">
        <f t="shared" si="19"/>
        <v>3.8180353376810625E-2</v>
      </c>
      <c r="O36" s="6">
        <f t="shared" si="20"/>
        <v>26.191480998899401</v>
      </c>
      <c r="P36" s="3" t="str">
        <f t="shared" si="21"/>
        <v/>
      </c>
      <c r="Q36" s="3" t="str">
        <f>IF(ISNUMBER(P36),SUMIF(A:A,A36,P:P),"")</f>
        <v/>
      </c>
      <c r="R36" s="3" t="str">
        <f t="shared" si="22"/>
        <v/>
      </c>
      <c r="S36" s="7" t="str">
        <f t="shared" si="23"/>
        <v/>
      </c>
    </row>
    <row r="37" spans="1:19" x14ac:dyDescent="0.3">
      <c r="A37" s="1">
        <v>11</v>
      </c>
      <c r="B37" s="5">
        <v>0.64444444444444449</v>
      </c>
      <c r="C37" s="1" t="s">
        <v>19</v>
      </c>
      <c r="D37" s="1">
        <v>6</v>
      </c>
      <c r="E37" s="1">
        <v>13</v>
      </c>
      <c r="F37" s="1" t="s">
        <v>49</v>
      </c>
      <c r="G37" s="1">
        <v>37</v>
      </c>
      <c r="H37" s="1">
        <f>1+COUNTIFS(A:A,A37,G:G,"&gt;"&amp;G37)</f>
        <v>10</v>
      </c>
      <c r="I37" s="2">
        <f>AVERAGEIF(A:A,A37,G:G)</f>
        <v>49.220000000000006</v>
      </c>
      <c r="J37" s="2">
        <f t="shared" si="16"/>
        <v>-12.220000000000006</v>
      </c>
      <c r="K37" s="2">
        <f t="shared" si="17"/>
        <v>77.78</v>
      </c>
      <c r="L37" s="2">
        <f t="shared" si="18"/>
        <v>106.35685536686221</v>
      </c>
      <c r="M37" s="2">
        <f>SUMIF(A:A,A37,L:L)</f>
        <v>3599.0824076086897</v>
      </c>
      <c r="N37" s="3">
        <f t="shared" si="19"/>
        <v>2.9551103120622365E-2</v>
      </c>
      <c r="O37" s="6">
        <f t="shared" si="20"/>
        <v>33.839684289218482</v>
      </c>
      <c r="P37" s="3" t="str">
        <f t="shared" si="21"/>
        <v/>
      </c>
      <c r="Q37" s="3" t="str">
        <f>IF(ISNUMBER(P37),SUMIF(A:A,A37,P:P),"")</f>
        <v/>
      </c>
      <c r="R37" s="3" t="str">
        <f t="shared" si="22"/>
        <v/>
      </c>
      <c r="S37" s="7" t="str">
        <f t="shared" si="23"/>
        <v/>
      </c>
    </row>
    <row r="38" spans="1:19" x14ac:dyDescent="0.3">
      <c r="A38" s="1">
        <v>11</v>
      </c>
      <c r="B38" s="5">
        <v>0.64444444444444449</v>
      </c>
      <c r="C38" s="1" t="s">
        <v>19</v>
      </c>
      <c r="D38" s="1">
        <v>6</v>
      </c>
      <c r="E38" s="1">
        <v>4</v>
      </c>
      <c r="F38" s="1" t="s">
        <v>41</v>
      </c>
      <c r="G38" s="1">
        <v>29.96</v>
      </c>
      <c r="H38" s="1">
        <f>1+COUNTIFS(A:A,A38,G:G,"&gt;"&amp;G38)</f>
        <v>11</v>
      </c>
      <c r="I38" s="2">
        <f>AVERAGEIF(A:A,A38,G:G)</f>
        <v>49.220000000000006</v>
      </c>
      <c r="J38" s="2">
        <f t="shared" si="16"/>
        <v>-19.260000000000005</v>
      </c>
      <c r="K38" s="2">
        <f t="shared" si="17"/>
        <v>70.739999999999995</v>
      </c>
      <c r="L38" s="2">
        <f t="shared" si="18"/>
        <v>69.713919241342793</v>
      </c>
      <c r="M38" s="2">
        <f>SUMIF(A:A,A38,L:L)</f>
        <v>3599.0824076086897</v>
      </c>
      <c r="N38" s="3">
        <f t="shared" si="19"/>
        <v>1.9369914702137166E-2</v>
      </c>
      <c r="O38" s="6">
        <f t="shared" si="20"/>
        <v>51.626453465469609</v>
      </c>
      <c r="P38" s="3" t="str">
        <f t="shared" si="21"/>
        <v/>
      </c>
      <c r="Q38" s="3" t="str">
        <f>IF(ISNUMBER(P38),SUMIF(A:A,A38,P:P),"")</f>
        <v/>
      </c>
      <c r="R38" s="3" t="str">
        <f t="shared" si="22"/>
        <v/>
      </c>
      <c r="S38" s="7" t="str">
        <f t="shared" si="23"/>
        <v/>
      </c>
    </row>
    <row r="39" spans="1:19" x14ac:dyDescent="0.3">
      <c r="A39" s="1">
        <v>11</v>
      </c>
      <c r="B39" s="5">
        <v>0.64444444444444449</v>
      </c>
      <c r="C39" s="1" t="s">
        <v>19</v>
      </c>
      <c r="D39" s="1">
        <v>6</v>
      </c>
      <c r="E39" s="1">
        <v>11</v>
      </c>
      <c r="F39" s="1" t="s">
        <v>47</v>
      </c>
      <c r="G39" s="1">
        <v>22.46</v>
      </c>
      <c r="H39" s="1">
        <f>1+COUNTIFS(A:A,A39,G:G,"&gt;"&amp;G39)</f>
        <v>12</v>
      </c>
      <c r="I39" s="2">
        <f>AVERAGEIF(A:A,A39,G:G)</f>
        <v>49.220000000000006</v>
      </c>
      <c r="J39" s="2">
        <f t="shared" si="16"/>
        <v>-26.760000000000005</v>
      </c>
      <c r="K39" s="2">
        <f t="shared" si="17"/>
        <v>63.239999999999995</v>
      </c>
      <c r="L39" s="2">
        <f t="shared" si="18"/>
        <v>44.451557468166975</v>
      </c>
      <c r="M39" s="2">
        <f>SUMIF(A:A,A39,L:L)</f>
        <v>3599.0824076086897</v>
      </c>
      <c r="N39" s="3">
        <f t="shared" si="19"/>
        <v>1.2350802908595132E-2</v>
      </c>
      <c r="O39" s="6">
        <f t="shared" si="20"/>
        <v>80.966396063537147</v>
      </c>
      <c r="P39" s="3" t="str">
        <f t="shared" si="21"/>
        <v/>
      </c>
      <c r="Q39" s="3" t="str">
        <f>IF(ISNUMBER(P39),SUMIF(A:A,A39,P:P),"")</f>
        <v/>
      </c>
      <c r="R39" s="3" t="str">
        <f t="shared" si="22"/>
        <v/>
      </c>
      <c r="S39" s="7" t="str">
        <f t="shared" si="23"/>
        <v/>
      </c>
    </row>
    <row r="40" spans="1:19" x14ac:dyDescent="0.3">
      <c r="A40" s="1"/>
      <c r="B40" s="5"/>
      <c r="C40" s="1"/>
      <c r="D40" s="1"/>
      <c r="E40" s="1"/>
      <c r="F40" s="1"/>
      <c r="G40" s="1"/>
      <c r="H40" s="1"/>
      <c r="I40" s="2"/>
      <c r="J40" s="2"/>
      <c r="K40" s="2"/>
      <c r="L40" s="2"/>
      <c r="M40" s="2"/>
      <c r="N40" s="3"/>
      <c r="O40" s="6"/>
      <c r="P40" s="3"/>
      <c r="Q40" s="3"/>
      <c r="R40" s="3"/>
      <c r="S40" s="7"/>
    </row>
    <row r="41" spans="1:19" x14ac:dyDescent="0.3">
      <c r="A41" s="1">
        <v>16</v>
      </c>
      <c r="B41" s="5">
        <v>0.66875000000000007</v>
      </c>
      <c r="C41" s="1" t="s">
        <v>19</v>
      </c>
      <c r="D41" s="1">
        <v>7</v>
      </c>
      <c r="E41" s="1">
        <v>9</v>
      </c>
      <c r="F41" s="1" t="s">
        <v>55</v>
      </c>
      <c r="G41" s="1">
        <v>64.069999999999993</v>
      </c>
      <c r="H41" s="1">
        <f>1+COUNTIFS(A:A,A41,G:G,"&gt;"&amp;G41)</f>
        <v>1</v>
      </c>
      <c r="I41" s="2">
        <f>AVERAGEIF(A:A,A41,G:G)</f>
        <v>49.565714285714286</v>
      </c>
      <c r="J41" s="2">
        <f t="shared" ref="J41:J47" si="24">G41-I41</f>
        <v>14.504285714285707</v>
      </c>
      <c r="K41" s="2">
        <f t="shared" ref="K41:K47" si="25">90+J41</f>
        <v>104.50428571428571</v>
      </c>
      <c r="L41" s="2">
        <f t="shared" ref="L41:L47" si="26">EXP(0.06*K41)</f>
        <v>528.61328953417728</v>
      </c>
      <c r="M41" s="2">
        <f>SUMIF(A:A,A41,L:L)</f>
        <v>1819.5252376337937</v>
      </c>
      <c r="N41" s="3">
        <f t="shared" ref="N41:N47" si="27">L41/M41</f>
        <v>0.29052264766693414</v>
      </c>
      <c r="O41" s="6">
        <f t="shared" ref="O41:O47" si="28">1/N41</f>
        <v>3.4420724443707975</v>
      </c>
      <c r="P41" s="3">
        <f t="shared" ref="P41:P47" si="29">IF(O41&gt;21,"",N41)</f>
        <v>0.29052264766693414</v>
      </c>
      <c r="Q41" s="3">
        <f>IF(ISNUMBER(P41),SUMIF(A:A,A41,P:P),"")</f>
        <v>1</v>
      </c>
      <c r="R41" s="3">
        <f t="shared" ref="R41:R47" si="30">IFERROR(P41*(1/Q41),"")</f>
        <v>0.29052264766693414</v>
      </c>
      <c r="S41" s="7">
        <f t="shared" ref="S41:S47" si="31">IFERROR(1/R41,"")</f>
        <v>3.4420724443707975</v>
      </c>
    </row>
    <row r="42" spans="1:19" x14ac:dyDescent="0.3">
      <c r="A42" s="1">
        <v>16</v>
      </c>
      <c r="B42" s="5">
        <v>0.66875000000000007</v>
      </c>
      <c r="C42" s="1" t="s">
        <v>19</v>
      </c>
      <c r="D42" s="1">
        <v>7</v>
      </c>
      <c r="E42" s="1">
        <v>6</v>
      </c>
      <c r="F42" s="1" t="s">
        <v>53</v>
      </c>
      <c r="G42" s="1">
        <v>56.12</v>
      </c>
      <c r="H42" s="1">
        <f>1+COUNTIFS(A:A,A42,G:G,"&gt;"&amp;G42)</f>
        <v>2</v>
      </c>
      <c r="I42" s="2">
        <f>AVERAGEIF(A:A,A42,G:G)</f>
        <v>49.565714285714286</v>
      </c>
      <c r="J42" s="2">
        <f t="shared" si="24"/>
        <v>6.5542857142857116</v>
      </c>
      <c r="K42" s="2">
        <f t="shared" si="25"/>
        <v>96.554285714285712</v>
      </c>
      <c r="L42" s="2">
        <f t="shared" si="26"/>
        <v>328.0798890346158</v>
      </c>
      <c r="M42" s="2">
        <f>SUMIF(A:A,A42,L:L)</f>
        <v>1819.5252376337937</v>
      </c>
      <c r="N42" s="3">
        <f t="shared" si="27"/>
        <v>0.18031071086503209</v>
      </c>
      <c r="O42" s="6">
        <f t="shared" si="28"/>
        <v>5.5459822392277607</v>
      </c>
      <c r="P42" s="3">
        <f t="shared" si="29"/>
        <v>0.18031071086503209</v>
      </c>
      <c r="Q42" s="3">
        <f>IF(ISNUMBER(P42),SUMIF(A:A,A42,P:P),"")</f>
        <v>1</v>
      </c>
      <c r="R42" s="3">
        <f t="shared" si="30"/>
        <v>0.18031071086503209</v>
      </c>
      <c r="S42" s="7">
        <f t="shared" si="31"/>
        <v>5.5459822392277607</v>
      </c>
    </row>
    <row r="43" spans="1:19" x14ac:dyDescent="0.3">
      <c r="A43" s="1">
        <v>16</v>
      </c>
      <c r="B43" s="5">
        <v>0.66875000000000007</v>
      </c>
      <c r="C43" s="1" t="s">
        <v>19</v>
      </c>
      <c r="D43" s="1">
        <v>7</v>
      </c>
      <c r="E43" s="1">
        <v>3</v>
      </c>
      <c r="F43" s="1" t="s">
        <v>52</v>
      </c>
      <c r="G43" s="1">
        <v>55.76</v>
      </c>
      <c r="H43" s="1">
        <f>1+COUNTIFS(A:A,A43,G:G,"&gt;"&amp;G43)</f>
        <v>3</v>
      </c>
      <c r="I43" s="2">
        <f>AVERAGEIF(A:A,A43,G:G)</f>
        <v>49.565714285714286</v>
      </c>
      <c r="J43" s="2">
        <f t="shared" si="24"/>
        <v>6.1942857142857122</v>
      </c>
      <c r="K43" s="2">
        <f t="shared" si="25"/>
        <v>96.194285714285712</v>
      </c>
      <c r="L43" s="2">
        <f t="shared" si="26"/>
        <v>321.06934982260282</v>
      </c>
      <c r="M43" s="2">
        <f>SUMIF(A:A,A43,L:L)</f>
        <v>1819.5252376337937</v>
      </c>
      <c r="N43" s="3">
        <f t="shared" si="27"/>
        <v>0.17645776116858827</v>
      </c>
      <c r="O43" s="6">
        <f t="shared" si="28"/>
        <v>5.6670785879720924</v>
      </c>
      <c r="P43" s="3">
        <f t="shared" si="29"/>
        <v>0.17645776116858827</v>
      </c>
      <c r="Q43" s="3">
        <f>IF(ISNUMBER(P43),SUMIF(A:A,A43,P:P),"")</f>
        <v>1</v>
      </c>
      <c r="R43" s="3">
        <f t="shared" si="30"/>
        <v>0.17645776116858827</v>
      </c>
      <c r="S43" s="7">
        <f t="shared" si="31"/>
        <v>5.6670785879720924</v>
      </c>
    </row>
    <row r="44" spans="1:19" x14ac:dyDescent="0.3">
      <c r="A44" s="1">
        <v>16</v>
      </c>
      <c r="B44" s="5">
        <v>0.66875000000000007</v>
      </c>
      <c r="C44" s="1" t="s">
        <v>19</v>
      </c>
      <c r="D44" s="1">
        <v>7</v>
      </c>
      <c r="E44" s="1">
        <v>1</v>
      </c>
      <c r="F44" s="1" t="s">
        <v>50</v>
      </c>
      <c r="G44" s="1">
        <v>51.44</v>
      </c>
      <c r="H44" s="1">
        <f>1+COUNTIFS(A:A,A44,G:G,"&gt;"&amp;G44)</f>
        <v>4</v>
      </c>
      <c r="I44" s="2">
        <f>AVERAGEIF(A:A,A44,G:G)</f>
        <v>49.565714285714286</v>
      </c>
      <c r="J44" s="2">
        <f t="shared" si="24"/>
        <v>1.8742857142857119</v>
      </c>
      <c r="K44" s="2">
        <f t="shared" si="25"/>
        <v>91.874285714285719</v>
      </c>
      <c r="L44" s="2">
        <f t="shared" si="26"/>
        <v>247.75915939936428</v>
      </c>
      <c r="M44" s="2">
        <f>SUMIF(A:A,A44,L:L)</f>
        <v>1819.5252376337937</v>
      </c>
      <c r="N44" s="3">
        <f t="shared" si="27"/>
        <v>0.1361669265558324</v>
      </c>
      <c r="O44" s="6">
        <f t="shared" si="28"/>
        <v>7.3439272317714455</v>
      </c>
      <c r="P44" s="3">
        <f t="shared" si="29"/>
        <v>0.1361669265558324</v>
      </c>
      <c r="Q44" s="3">
        <f>IF(ISNUMBER(P44),SUMIF(A:A,A44,P:P),"")</f>
        <v>1</v>
      </c>
      <c r="R44" s="3">
        <f t="shared" si="30"/>
        <v>0.1361669265558324</v>
      </c>
      <c r="S44" s="7">
        <f t="shared" si="31"/>
        <v>7.3439272317714455</v>
      </c>
    </row>
    <row r="45" spans="1:19" x14ac:dyDescent="0.3">
      <c r="A45" s="1">
        <v>16</v>
      </c>
      <c r="B45" s="5">
        <v>0.66875000000000007</v>
      </c>
      <c r="C45" s="1" t="s">
        <v>19</v>
      </c>
      <c r="D45" s="1">
        <v>7</v>
      </c>
      <c r="E45" s="1">
        <v>2</v>
      </c>
      <c r="F45" s="1" t="s">
        <v>51</v>
      </c>
      <c r="G45" s="1">
        <v>47.68</v>
      </c>
      <c r="H45" s="1">
        <f>1+COUNTIFS(A:A,A45,G:G,"&gt;"&amp;G45)</f>
        <v>5</v>
      </c>
      <c r="I45" s="2">
        <f>AVERAGEIF(A:A,A45,G:G)</f>
        <v>49.565714285714286</v>
      </c>
      <c r="J45" s="2">
        <f t="shared" si="24"/>
        <v>-1.8857142857142861</v>
      </c>
      <c r="K45" s="2">
        <f t="shared" si="25"/>
        <v>88.114285714285714</v>
      </c>
      <c r="L45" s="2">
        <f t="shared" si="26"/>
        <v>197.7210389063323</v>
      </c>
      <c r="M45" s="2">
        <f>SUMIF(A:A,A45,L:L)</f>
        <v>1819.5252376337937</v>
      </c>
      <c r="N45" s="3">
        <f t="shared" si="27"/>
        <v>0.10866627998161714</v>
      </c>
      <c r="O45" s="6">
        <f t="shared" si="28"/>
        <v>9.2024867343316448</v>
      </c>
      <c r="P45" s="3">
        <f t="shared" si="29"/>
        <v>0.10866627998161714</v>
      </c>
      <c r="Q45" s="3">
        <f>IF(ISNUMBER(P45),SUMIF(A:A,A45,P:P),"")</f>
        <v>1</v>
      </c>
      <c r="R45" s="3">
        <f t="shared" si="30"/>
        <v>0.10866627998161714</v>
      </c>
      <c r="S45" s="7">
        <f t="shared" si="31"/>
        <v>9.2024867343316448</v>
      </c>
    </row>
    <row r="46" spans="1:19" x14ac:dyDescent="0.3">
      <c r="A46" s="1">
        <v>16</v>
      </c>
      <c r="B46" s="5">
        <v>0.66875000000000007</v>
      </c>
      <c r="C46" s="1" t="s">
        <v>19</v>
      </c>
      <c r="D46" s="1">
        <v>7</v>
      </c>
      <c r="E46" s="1">
        <v>7</v>
      </c>
      <c r="F46" s="1" t="s">
        <v>54</v>
      </c>
      <c r="G46" s="1">
        <v>37.369999999999997</v>
      </c>
      <c r="H46" s="1">
        <f>1+COUNTIFS(A:A,A46,G:G,"&gt;"&amp;G46)</f>
        <v>6</v>
      </c>
      <c r="I46" s="2">
        <f>AVERAGEIF(A:A,A46,G:G)</f>
        <v>49.565714285714286</v>
      </c>
      <c r="J46" s="2">
        <f t="shared" si="24"/>
        <v>-12.195714285714288</v>
      </c>
      <c r="K46" s="2">
        <f t="shared" si="25"/>
        <v>77.804285714285712</v>
      </c>
      <c r="L46" s="2">
        <f t="shared" si="26"/>
        <v>106.5119454657416</v>
      </c>
      <c r="M46" s="2">
        <f>SUMIF(A:A,A46,L:L)</f>
        <v>1819.5252376337937</v>
      </c>
      <c r="N46" s="3">
        <f t="shared" si="27"/>
        <v>5.8538317173470668E-2</v>
      </c>
      <c r="O46" s="6">
        <f t="shared" si="28"/>
        <v>17.082827937069499</v>
      </c>
      <c r="P46" s="3">
        <f t="shared" si="29"/>
        <v>5.8538317173470668E-2</v>
      </c>
      <c r="Q46" s="3">
        <f>IF(ISNUMBER(P46),SUMIF(A:A,A46,P:P),"")</f>
        <v>1</v>
      </c>
      <c r="R46" s="3">
        <f t="shared" si="30"/>
        <v>5.8538317173470668E-2</v>
      </c>
      <c r="S46" s="7">
        <f t="shared" si="31"/>
        <v>17.082827937069499</v>
      </c>
    </row>
    <row r="47" spans="1:19" x14ac:dyDescent="0.3">
      <c r="A47" s="1">
        <v>16</v>
      </c>
      <c r="B47" s="5">
        <v>0.66875000000000007</v>
      </c>
      <c r="C47" s="1" t="s">
        <v>19</v>
      </c>
      <c r="D47" s="1">
        <v>7</v>
      </c>
      <c r="E47" s="1">
        <v>10</v>
      </c>
      <c r="F47" s="1" t="s">
        <v>56</v>
      </c>
      <c r="G47" s="1">
        <v>34.520000000000003</v>
      </c>
      <c r="H47" s="1">
        <f>1+COUNTIFS(A:A,A47,G:G,"&gt;"&amp;G47)</f>
        <v>7</v>
      </c>
      <c r="I47" s="2">
        <f>AVERAGEIF(A:A,A47,G:G)</f>
        <v>49.565714285714286</v>
      </c>
      <c r="J47" s="2">
        <f t="shared" si="24"/>
        <v>-15.045714285714283</v>
      </c>
      <c r="K47" s="2">
        <f t="shared" si="25"/>
        <v>74.954285714285717</v>
      </c>
      <c r="L47" s="2">
        <f t="shared" si="26"/>
        <v>89.770565470959767</v>
      </c>
      <c r="M47" s="2">
        <f>SUMIF(A:A,A47,L:L)</f>
        <v>1819.5252376337937</v>
      </c>
      <c r="N47" s="3">
        <f t="shared" si="27"/>
        <v>4.9337356588525332E-2</v>
      </c>
      <c r="O47" s="6">
        <f t="shared" si="28"/>
        <v>20.268617314462599</v>
      </c>
      <c r="P47" s="3">
        <f t="shared" si="29"/>
        <v>4.9337356588525332E-2</v>
      </c>
      <c r="Q47" s="3">
        <f>IF(ISNUMBER(P47),SUMIF(A:A,A47,P:P),"")</f>
        <v>1</v>
      </c>
      <c r="R47" s="3">
        <f t="shared" si="30"/>
        <v>4.9337356588525332E-2</v>
      </c>
      <c r="S47" s="7">
        <f t="shared" si="31"/>
        <v>20.268617314462599</v>
      </c>
    </row>
    <row r="48" spans="1:19" x14ac:dyDescent="0.3">
      <c r="A48" s="1"/>
      <c r="B48" s="5"/>
      <c r="C48" s="1"/>
      <c r="D48" s="1"/>
      <c r="E48" s="1"/>
      <c r="F48" s="1"/>
      <c r="G48" s="1"/>
      <c r="H48" s="1"/>
      <c r="I48" s="2"/>
      <c r="J48" s="2"/>
      <c r="K48" s="2"/>
      <c r="L48" s="2"/>
      <c r="M48" s="2"/>
      <c r="N48" s="3"/>
      <c r="O48" s="6"/>
      <c r="P48" s="3"/>
      <c r="Q48" s="3"/>
      <c r="R48" s="3"/>
      <c r="S48" s="7"/>
    </row>
    <row r="49" spans="1:19" x14ac:dyDescent="0.3">
      <c r="A49" s="1">
        <v>20</v>
      </c>
      <c r="B49" s="5">
        <v>0.69305555555555554</v>
      </c>
      <c r="C49" s="1" t="s">
        <v>19</v>
      </c>
      <c r="D49" s="1">
        <v>8</v>
      </c>
      <c r="E49" s="1">
        <v>6</v>
      </c>
      <c r="F49" s="1" t="s">
        <v>60</v>
      </c>
      <c r="G49" s="1">
        <v>65.900000000000006</v>
      </c>
      <c r="H49" s="1">
        <f>1+COUNTIFS(A:A,A49,G:G,"&gt;"&amp;G49)</f>
        <v>1</v>
      </c>
      <c r="I49" s="2">
        <f>AVERAGEIF(A:A,A49,G:G)</f>
        <v>51.169000000000004</v>
      </c>
      <c r="J49" s="2">
        <f t="shared" ref="J49:J58" si="32">G49-I49</f>
        <v>14.731000000000002</v>
      </c>
      <c r="K49" s="2">
        <f t="shared" ref="K49:K58" si="33">90+J49</f>
        <v>104.73099999999999</v>
      </c>
      <c r="L49" s="2">
        <f t="shared" ref="L49:L58" si="34">EXP(0.06*K49)</f>
        <v>535.85306980823964</v>
      </c>
      <c r="M49" s="2">
        <f>SUMIF(A:A,A49,L:L)</f>
        <v>2706.6026164290329</v>
      </c>
      <c r="N49" s="3">
        <f t="shared" ref="N49:N58" si="35">L49/M49</f>
        <v>0.19797995707076479</v>
      </c>
      <c r="O49" s="6">
        <f t="shared" ref="O49:O58" si="36">1/N49</f>
        <v>5.0510163493093687</v>
      </c>
      <c r="P49" s="3">
        <f t="shared" ref="P49:P58" si="37">IF(O49&gt;21,"",N49)</f>
        <v>0.19797995707076479</v>
      </c>
      <c r="Q49" s="3">
        <f>IF(ISNUMBER(P49),SUMIF(A:A,A49,P:P),"")</f>
        <v>0.94465304599949196</v>
      </c>
      <c r="R49" s="3">
        <f t="shared" ref="R49:R58" si="38">IFERROR(P49*(1/Q49),"")</f>
        <v>0.2095795465956411</v>
      </c>
      <c r="S49" s="7">
        <f t="shared" ref="S49:S58" si="39">IFERROR(1/R49,"")</f>
        <v>4.7714579797683285</v>
      </c>
    </row>
    <row r="50" spans="1:19" x14ac:dyDescent="0.3">
      <c r="A50" s="1">
        <v>20</v>
      </c>
      <c r="B50" s="5">
        <v>0.69305555555555554</v>
      </c>
      <c r="C50" s="1" t="s">
        <v>19</v>
      </c>
      <c r="D50" s="1">
        <v>8</v>
      </c>
      <c r="E50" s="1">
        <v>8</v>
      </c>
      <c r="F50" s="1" t="s">
        <v>62</v>
      </c>
      <c r="G50" s="1">
        <v>63.71</v>
      </c>
      <c r="H50" s="1">
        <f>1+COUNTIFS(A:A,A50,G:G,"&gt;"&amp;G50)</f>
        <v>2</v>
      </c>
      <c r="I50" s="2">
        <f>AVERAGEIF(A:A,A50,G:G)</f>
        <v>51.169000000000004</v>
      </c>
      <c r="J50" s="2">
        <f t="shared" si="32"/>
        <v>12.540999999999997</v>
      </c>
      <c r="K50" s="2">
        <f t="shared" si="33"/>
        <v>102.541</v>
      </c>
      <c r="L50" s="2">
        <f t="shared" si="34"/>
        <v>469.87185096264682</v>
      </c>
      <c r="M50" s="2">
        <f>SUMIF(A:A,A50,L:L)</f>
        <v>2706.6026164290329</v>
      </c>
      <c r="N50" s="3">
        <f t="shared" si="35"/>
        <v>0.17360208259259505</v>
      </c>
      <c r="O50" s="6">
        <f t="shared" si="36"/>
        <v>5.7602995601543245</v>
      </c>
      <c r="P50" s="3">
        <f t="shared" si="37"/>
        <v>0.17360208259259505</v>
      </c>
      <c r="Q50" s="3">
        <f>IF(ISNUMBER(P50),SUMIF(A:A,A50,P:P),"")</f>
        <v>0.94465304599949196</v>
      </c>
      <c r="R50" s="3">
        <f t="shared" si="38"/>
        <v>0.18377337936693472</v>
      </c>
      <c r="S50" s="7">
        <f t="shared" si="39"/>
        <v>5.441484525369316</v>
      </c>
    </row>
    <row r="51" spans="1:19" x14ac:dyDescent="0.3">
      <c r="A51" s="1">
        <v>20</v>
      </c>
      <c r="B51" s="5">
        <v>0.69305555555555554</v>
      </c>
      <c r="C51" s="1" t="s">
        <v>19</v>
      </c>
      <c r="D51" s="1">
        <v>8</v>
      </c>
      <c r="E51" s="1">
        <v>11</v>
      </c>
      <c r="F51" s="1" t="s">
        <v>64</v>
      </c>
      <c r="G51" s="1">
        <v>63.54</v>
      </c>
      <c r="H51" s="1">
        <f>1+COUNTIFS(A:A,A51,G:G,"&gt;"&amp;G51)</f>
        <v>3</v>
      </c>
      <c r="I51" s="2">
        <f>AVERAGEIF(A:A,A51,G:G)</f>
        <v>51.169000000000004</v>
      </c>
      <c r="J51" s="2">
        <f t="shared" si="32"/>
        <v>12.370999999999995</v>
      </c>
      <c r="K51" s="2">
        <f t="shared" si="33"/>
        <v>102.371</v>
      </c>
      <c r="L51" s="2">
        <f t="shared" si="34"/>
        <v>465.10351792270723</v>
      </c>
      <c r="M51" s="2">
        <f>SUMIF(A:A,A51,L:L)</f>
        <v>2706.6026164290329</v>
      </c>
      <c r="N51" s="3">
        <f t="shared" si="35"/>
        <v>0.17184034150397129</v>
      </c>
      <c r="O51" s="6">
        <f t="shared" si="36"/>
        <v>5.819355287866963</v>
      </c>
      <c r="P51" s="3">
        <f t="shared" si="37"/>
        <v>0.17184034150397129</v>
      </c>
      <c r="Q51" s="3">
        <f>IF(ISNUMBER(P51),SUMIF(A:A,A51,P:P),"")</f>
        <v>0.94465304599949196</v>
      </c>
      <c r="R51" s="3">
        <f t="shared" si="38"/>
        <v>0.18190841836767202</v>
      </c>
      <c r="S51" s="7">
        <f t="shared" si="39"/>
        <v>5.4972716984367764</v>
      </c>
    </row>
    <row r="52" spans="1:19" x14ac:dyDescent="0.3">
      <c r="A52" s="1">
        <v>20</v>
      </c>
      <c r="B52" s="5">
        <v>0.69305555555555554</v>
      </c>
      <c r="C52" s="1" t="s">
        <v>19</v>
      </c>
      <c r="D52" s="1">
        <v>8</v>
      </c>
      <c r="E52" s="1">
        <v>2</v>
      </c>
      <c r="F52" s="1" t="s">
        <v>57</v>
      </c>
      <c r="G52" s="1">
        <v>54.6</v>
      </c>
      <c r="H52" s="1">
        <f>1+COUNTIFS(A:A,A52,G:G,"&gt;"&amp;G52)</f>
        <v>4</v>
      </c>
      <c r="I52" s="2">
        <f>AVERAGEIF(A:A,A52,G:G)</f>
        <v>51.169000000000004</v>
      </c>
      <c r="J52" s="2">
        <f t="shared" si="32"/>
        <v>3.4309999999999974</v>
      </c>
      <c r="K52" s="2">
        <f t="shared" si="33"/>
        <v>93.430999999999997</v>
      </c>
      <c r="L52" s="2">
        <f t="shared" si="34"/>
        <v>272.01575842395619</v>
      </c>
      <c r="M52" s="2">
        <f>SUMIF(A:A,A52,L:L)</f>
        <v>2706.6026164290329</v>
      </c>
      <c r="N52" s="3">
        <f t="shared" si="35"/>
        <v>0.10050081115448017</v>
      </c>
      <c r="O52" s="6">
        <f t="shared" si="36"/>
        <v>9.9501684465302098</v>
      </c>
      <c r="P52" s="3">
        <f t="shared" si="37"/>
        <v>0.10050081115448017</v>
      </c>
      <c r="Q52" s="3">
        <f>IF(ISNUMBER(P52),SUMIF(A:A,A52,P:P),"")</f>
        <v>0.94465304599949196</v>
      </c>
      <c r="R52" s="3">
        <f t="shared" si="38"/>
        <v>0.10638912517150158</v>
      </c>
      <c r="S52" s="7">
        <f t="shared" si="39"/>
        <v>9.3994569312227938</v>
      </c>
    </row>
    <row r="53" spans="1:19" x14ac:dyDescent="0.3">
      <c r="A53" s="1">
        <v>20</v>
      </c>
      <c r="B53" s="5">
        <v>0.69305555555555554</v>
      </c>
      <c r="C53" s="1" t="s">
        <v>19</v>
      </c>
      <c r="D53" s="1">
        <v>8</v>
      </c>
      <c r="E53" s="1">
        <v>7</v>
      </c>
      <c r="F53" s="1" t="s">
        <v>61</v>
      </c>
      <c r="G53" s="1">
        <v>53.95</v>
      </c>
      <c r="H53" s="1">
        <f>1+COUNTIFS(A:A,A53,G:G,"&gt;"&amp;G53)</f>
        <v>5</v>
      </c>
      <c r="I53" s="2">
        <f>AVERAGEIF(A:A,A53,G:G)</f>
        <v>51.169000000000004</v>
      </c>
      <c r="J53" s="2">
        <f t="shared" si="32"/>
        <v>2.7809999999999988</v>
      </c>
      <c r="K53" s="2">
        <f t="shared" si="33"/>
        <v>92.781000000000006</v>
      </c>
      <c r="L53" s="2">
        <f t="shared" si="34"/>
        <v>261.61134856322673</v>
      </c>
      <c r="M53" s="2">
        <f>SUMIF(A:A,A53,L:L)</f>
        <v>2706.6026164290329</v>
      </c>
      <c r="N53" s="3">
        <f t="shared" si="35"/>
        <v>9.6656726397606432E-2</v>
      </c>
      <c r="O53" s="6">
        <f t="shared" si="36"/>
        <v>10.345891458049252</v>
      </c>
      <c r="P53" s="3">
        <f t="shared" si="37"/>
        <v>9.6656726397606432E-2</v>
      </c>
      <c r="Q53" s="3">
        <f>IF(ISNUMBER(P53),SUMIF(A:A,A53,P:P),"")</f>
        <v>0.94465304599949196</v>
      </c>
      <c r="R53" s="3">
        <f t="shared" si="38"/>
        <v>0.10231981657915326</v>
      </c>
      <c r="S53" s="7">
        <f t="shared" si="39"/>
        <v>9.7732778794263488</v>
      </c>
    </row>
    <row r="54" spans="1:19" x14ac:dyDescent="0.3">
      <c r="A54" s="1">
        <v>20</v>
      </c>
      <c r="B54" s="5">
        <v>0.69305555555555554</v>
      </c>
      <c r="C54" s="1" t="s">
        <v>19</v>
      </c>
      <c r="D54" s="1">
        <v>8</v>
      </c>
      <c r="E54" s="1">
        <v>5</v>
      </c>
      <c r="F54" s="1" t="s">
        <v>59</v>
      </c>
      <c r="G54" s="1">
        <v>50.16</v>
      </c>
      <c r="H54" s="1">
        <f>1+COUNTIFS(A:A,A54,G:G,"&gt;"&amp;G54)</f>
        <v>6</v>
      </c>
      <c r="I54" s="2">
        <f>AVERAGEIF(A:A,A54,G:G)</f>
        <v>51.169000000000004</v>
      </c>
      <c r="J54" s="2">
        <f t="shared" si="32"/>
        <v>-1.0090000000000074</v>
      </c>
      <c r="K54" s="2">
        <f t="shared" si="33"/>
        <v>88.990999999999985</v>
      </c>
      <c r="L54" s="2">
        <f t="shared" si="34"/>
        <v>208.40014382122166</v>
      </c>
      <c r="M54" s="2">
        <f>SUMIF(A:A,A54,L:L)</f>
        <v>2706.6026164290329</v>
      </c>
      <c r="N54" s="3">
        <f t="shared" si="35"/>
        <v>7.6996949074177437E-2</v>
      </c>
      <c r="O54" s="6">
        <f t="shared" si="36"/>
        <v>12.987527584198414</v>
      </c>
      <c r="P54" s="3">
        <f t="shared" si="37"/>
        <v>7.6996949074177437E-2</v>
      </c>
      <c r="Q54" s="3">
        <f>IF(ISNUMBER(P54),SUMIF(A:A,A54,P:P),"")</f>
        <v>0.94465304599949196</v>
      </c>
      <c r="R54" s="3">
        <f t="shared" si="38"/>
        <v>8.1508178479126878E-2</v>
      </c>
      <c r="S54" s="7">
        <f t="shared" si="39"/>
        <v>12.268707492415453</v>
      </c>
    </row>
    <row r="55" spans="1:19" x14ac:dyDescent="0.3">
      <c r="A55" s="1">
        <v>20</v>
      </c>
      <c r="B55" s="5">
        <v>0.69305555555555554</v>
      </c>
      <c r="C55" s="1" t="s">
        <v>19</v>
      </c>
      <c r="D55" s="1">
        <v>8</v>
      </c>
      <c r="E55" s="1">
        <v>4</v>
      </c>
      <c r="F55" s="1" t="s">
        <v>58</v>
      </c>
      <c r="G55" s="1">
        <v>48.29</v>
      </c>
      <c r="H55" s="1">
        <f>1+COUNTIFS(A:A,A55,G:G,"&gt;"&amp;G55)</f>
        <v>7</v>
      </c>
      <c r="I55" s="2">
        <f>AVERAGEIF(A:A,A55,G:G)</f>
        <v>51.169000000000004</v>
      </c>
      <c r="J55" s="2">
        <f t="shared" si="32"/>
        <v>-2.8790000000000049</v>
      </c>
      <c r="K55" s="2">
        <f t="shared" si="33"/>
        <v>87.120999999999995</v>
      </c>
      <c r="L55" s="2">
        <f t="shared" si="34"/>
        <v>186.28169178137335</v>
      </c>
      <c r="M55" s="2">
        <f>SUMIF(A:A,A55,L:L)</f>
        <v>2706.6026164290329</v>
      </c>
      <c r="N55" s="3">
        <f t="shared" si="35"/>
        <v>6.8824913805464669E-2</v>
      </c>
      <c r="O55" s="6">
        <f t="shared" si="36"/>
        <v>14.529622264788081</v>
      </c>
      <c r="P55" s="3">
        <f t="shared" si="37"/>
        <v>6.8824913805464669E-2</v>
      </c>
      <c r="Q55" s="3">
        <f>IF(ISNUMBER(P55),SUMIF(A:A,A55,P:P),"")</f>
        <v>0.94465304599949196</v>
      </c>
      <c r="R55" s="3">
        <f t="shared" si="38"/>
        <v>7.2857345982137112E-2</v>
      </c>
      <c r="S55" s="7">
        <f t="shared" si="39"/>
        <v>13.725451929654097</v>
      </c>
    </row>
    <row r="56" spans="1:19" x14ac:dyDescent="0.3">
      <c r="A56" s="1">
        <v>20</v>
      </c>
      <c r="B56" s="5">
        <v>0.69305555555555554</v>
      </c>
      <c r="C56" s="1" t="s">
        <v>19</v>
      </c>
      <c r="D56" s="1">
        <v>8</v>
      </c>
      <c r="E56" s="1">
        <v>9</v>
      </c>
      <c r="F56" s="1" t="s">
        <v>63</v>
      </c>
      <c r="G56" s="1">
        <v>45.51</v>
      </c>
      <c r="H56" s="1">
        <f>1+COUNTIFS(A:A,A56,G:G,"&gt;"&amp;G56)</f>
        <v>8</v>
      </c>
      <c r="I56" s="2">
        <f>AVERAGEIF(A:A,A56,G:G)</f>
        <v>51.169000000000004</v>
      </c>
      <c r="J56" s="2">
        <f t="shared" si="32"/>
        <v>-5.659000000000006</v>
      </c>
      <c r="K56" s="2">
        <f t="shared" si="33"/>
        <v>84.340999999999994</v>
      </c>
      <c r="L56" s="2">
        <f t="shared" si="34"/>
        <v>157.66302463650899</v>
      </c>
      <c r="M56" s="2">
        <f>SUMIF(A:A,A56,L:L)</f>
        <v>2706.6026164290329</v>
      </c>
      <c r="N56" s="3">
        <f t="shared" si="35"/>
        <v>5.8251264400432136E-2</v>
      </c>
      <c r="O56" s="6">
        <f t="shared" si="36"/>
        <v>17.167009339501675</v>
      </c>
      <c r="P56" s="3">
        <f t="shared" si="37"/>
        <v>5.8251264400432136E-2</v>
      </c>
      <c r="Q56" s="3">
        <f>IF(ISNUMBER(P56),SUMIF(A:A,A56,P:P),"")</f>
        <v>0.94465304599949196</v>
      </c>
      <c r="R56" s="3">
        <f t="shared" si="38"/>
        <v>6.166418945783346E-2</v>
      </c>
      <c r="S56" s="7">
        <f t="shared" si="39"/>
        <v>16.216867663261983</v>
      </c>
    </row>
    <row r="57" spans="1:19" x14ac:dyDescent="0.3">
      <c r="A57" s="1">
        <v>20</v>
      </c>
      <c r="B57" s="5">
        <v>0.69305555555555554</v>
      </c>
      <c r="C57" s="1" t="s">
        <v>19</v>
      </c>
      <c r="D57" s="1">
        <v>8</v>
      </c>
      <c r="E57" s="1">
        <v>14</v>
      </c>
      <c r="F57" s="1" t="s">
        <v>66</v>
      </c>
      <c r="G57" s="1">
        <v>34.75</v>
      </c>
      <c r="H57" s="1">
        <f>1+COUNTIFS(A:A,A57,G:G,"&gt;"&amp;G57)</f>
        <v>9</v>
      </c>
      <c r="I57" s="2">
        <f>AVERAGEIF(A:A,A57,G:G)</f>
        <v>51.169000000000004</v>
      </c>
      <c r="J57" s="2">
        <f t="shared" si="32"/>
        <v>-16.419000000000004</v>
      </c>
      <c r="K57" s="2">
        <f t="shared" si="33"/>
        <v>73.580999999999989</v>
      </c>
      <c r="L57" s="2">
        <f t="shared" si="34"/>
        <v>82.670266258625517</v>
      </c>
      <c r="M57" s="2">
        <f>SUMIF(A:A,A57,L:L)</f>
        <v>2706.6026164290329</v>
      </c>
      <c r="N57" s="3">
        <f t="shared" si="35"/>
        <v>3.0543924607483335E-2</v>
      </c>
      <c r="O57" s="6">
        <f t="shared" si="36"/>
        <v>32.739735081555224</v>
      </c>
      <c r="P57" s="3" t="str">
        <f t="shared" si="37"/>
        <v/>
      </c>
      <c r="Q57" s="3" t="str">
        <f>IF(ISNUMBER(P57),SUMIF(A:A,A57,P:P),"")</f>
        <v/>
      </c>
      <c r="R57" s="3" t="str">
        <f t="shared" si="38"/>
        <v/>
      </c>
      <c r="S57" s="7" t="str">
        <f t="shared" si="39"/>
        <v/>
      </c>
    </row>
    <row r="58" spans="1:19" x14ac:dyDescent="0.3">
      <c r="A58" s="1">
        <v>20</v>
      </c>
      <c r="B58" s="5">
        <v>0.69305555555555554</v>
      </c>
      <c r="C58" s="1" t="s">
        <v>19</v>
      </c>
      <c r="D58" s="1">
        <v>8</v>
      </c>
      <c r="E58" s="1">
        <v>13</v>
      </c>
      <c r="F58" s="1" t="s">
        <v>65</v>
      </c>
      <c r="G58" s="1">
        <v>31.28</v>
      </c>
      <c r="H58" s="1">
        <f>1+COUNTIFS(A:A,A58,G:G,"&gt;"&amp;G58)</f>
        <v>10</v>
      </c>
      <c r="I58" s="2">
        <f>AVERAGEIF(A:A,A58,G:G)</f>
        <v>51.169000000000004</v>
      </c>
      <c r="J58" s="2">
        <f t="shared" si="32"/>
        <v>-19.889000000000003</v>
      </c>
      <c r="K58" s="2">
        <f t="shared" si="33"/>
        <v>70.11099999999999</v>
      </c>
      <c r="L58" s="2">
        <f t="shared" si="34"/>
        <v>67.131944250526743</v>
      </c>
      <c r="M58" s="2">
        <f>SUMIF(A:A,A58,L:L)</f>
        <v>2706.6026164290329</v>
      </c>
      <c r="N58" s="3">
        <f t="shared" si="35"/>
        <v>2.4803029393024655E-2</v>
      </c>
      <c r="O58" s="6">
        <f t="shared" si="36"/>
        <v>40.317655724797454</v>
      </c>
      <c r="P58" s="3" t="str">
        <f t="shared" si="37"/>
        <v/>
      </c>
      <c r="Q58" s="3" t="str">
        <f>IF(ISNUMBER(P58),SUMIF(A:A,A58,P:P),"")</f>
        <v/>
      </c>
      <c r="R58" s="3" t="str">
        <f t="shared" si="38"/>
        <v/>
      </c>
      <c r="S58" s="7" t="str">
        <f t="shared" si="39"/>
        <v/>
      </c>
    </row>
    <row r="59" spans="1:19" x14ac:dyDescent="0.3">
      <c r="A59" s="1"/>
      <c r="B59" s="5"/>
      <c r="C59" s="1"/>
      <c r="D59" s="1"/>
      <c r="E59" s="1"/>
      <c r="F59" s="1"/>
      <c r="G59" s="1"/>
      <c r="H59" s="1"/>
      <c r="I59" s="2"/>
      <c r="J59" s="2"/>
      <c r="K59" s="2"/>
      <c r="L59" s="2"/>
      <c r="M59" s="2"/>
      <c r="N59" s="3"/>
      <c r="O59" s="6"/>
      <c r="P59" s="3"/>
      <c r="Q59" s="3"/>
      <c r="R59" s="3"/>
      <c r="S59" s="7"/>
    </row>
    <row r="60" spans="1:19" x14ac:dyDescent="0.3">
      <c r="A60" s="1">
        <v>25</v>
      </c>
      <c r="B60" s="5">
        <v>0.71736111111111101</v>
      </c>
      <c r="C60" s="1" t="s">
        <v>19</v>
      </c>
      <c r="D60" s="1">
        <v>9</v>
      </c>
      <c r="E60" s="1">
        <v>15</v>
      </c>
      <c r="F60" s="1" t="s">
        <v>78</v>
      </c>
      <c r="G60" s="1">
        <v>78.989999999999995</v>
      </c>
      <c r="H60" s="1">
        <f>1+COUNTIFS(A:A,A60,G:G,"&gt;"&amp;G60)</f>
        <v>1</v>
      </c>
      <c r="I60" s="2">
        <f>AVERAGEIF(A:A,A60,G:G)</f>
        <v>47.377857142857138</v>
      </c>
      <c r="J60" s="2">
        <f t="shared" ref="J60:J73" si="40">G60-I60</f>
        <v>31.612142857142857</v>
      </c>
      <c r="K60" s="2">
        <f t="shared" ref="K60:K73" si="41">90+J60</f>
        <v>121.61214285714286</v>
      </c>
      <c r="L60" s="2">
        <f t="shared" ref="L60:L73" si="42">EXP(0.06*K60)</f>
        <v>1475.4651447424424</v>
      </c>
      <c r="M60" s="2">
        <f>SUMIF(A:A,A60,L:L)</f>
        <v>4401.2999488110554</v>
      </c>
      <c r="N60" s="3">
        <f t="shared" ref="N60:N73" si="43">L60/M60</f>
        <v>0.33523394494870018</v>
      </c>
      <c r="O60" s="6">
        <f t="shared" ref="O60:O73" si="44">1/N60</f>
        <v>2.9829914752607376</v>
      </c>
      <c r="P60" s="3">
        <f t="shared" ref="P60:P73" si="45">IF(O60&gt;21,"",N60)</f>
        <v>0.33523394494870018</v>
      </c>
      <c r="Q60" s="3">
        <f>IF(ISNUMBER(P60),SUMIF(A:A,A60,P:P),"")</f>
        <v>0.8327329113829538</v>
      </c>
      <c r="R60" s="3">
        <f t="shared" ref="R60:R73" si="46">IFERROR(P60*(1/Q60),"")</f>
        <v>0.40257078874421254</v>
      </c>
      <c r="S60" s="7">
        <f t="shared" ref="S60:S73" si="47">IFERROR(1/R60,"")</f>
        <v>2.4840351758244066</v>
      </c>
    </row>
    <row r="61" spans="1:19" x14ac:dyDescent="0.3">
      <c r="A61" s="1">
        <v>25</v>
      </c>
      <c r="B61" s="5">
        <v>0.71736111111111101</v>
      </c>
      <c r="C61" s="1" t="s">
        <v>19</v>
      </c>
      <c r="D61" s="1">
        <v>9</v>
      </c>
      <c r="E61" s="1">
        <v>4</v>
      </c>
      <c r="F61" s="1" t="s">
        <v>70</v>
      </c>
      <c r="G61" s="1">
        <v>61.49</v>
      </c>
      <c r="H61" s="1">
        <f>1+COUNTIFS(A:A,A61,G:G,"&gt;"&amp;G61)</f>
        <v>2</v>
      </c>
      <c r="I61" s="2">
        <f>AVERAGEIF(A:A,A61,G:G)</f>
        <v>47.377857142857138</v>
      </c>
      <c r="J61" s="2">
        <f t="shared" si="40"/>
        <v>14.112142857142864</v>
      </c>
      <c r="K61" s="2">
        <f t="shared" si="41"/>
        <v>104.11214285714286</v>
      </c>
      <c r="L61" s="2">
        <f t="shared" si="42"/>
        <v>516.32095164313546</v>
      </c>
      <c r="M61" s="2">
        <f>SUMIF(A:A,A61,L:L)</f>
        <v>4401.2999488110554</v>
      </c>
      <c r="N61" s="3">
        <f t="shared" si="43"/>
        <v>0.11731101212100115</v>
      </c>
      <c r="O61" s="6">
        <f t="shared" si="44"/>
        <v>8.524348924451731</v>
      </c>
      <c r="P61" s="3">
        <f t="shared" si="45"/>
        <v>0.11731101212100115</v>
      </c>
      <c r="Q61" s="3">
        <f>IF(ISNUMBER(P61),SUMIF(A:A,A61,P:P),"")</f>
        <v>0.8327329113829538</v>
      </c>
      <c r="R61" s="3">
        <f t="shared" si="46"/>
        <v>0.14087471567105223</v>
      </c>
      <c r="S61" s="7">
        <f t="shared" si="47"/>
        <v>7.0985058975028403</v>
      </c>
    </row>
    <row r="62" spans="1:19" x14ac:dyDescent="0.3">
      <c r="A62" s="1">
        <v>25</v>
      </c>
      <c r="B62" s="5">
        <v>0.71736111111111101</v>
      </c>
      <c r="C62" s="1" t="s">
        <v>19</v>
      </c>
      <c r="D62" s="1">
        <v>9</v>
      </c>
      <c r="E62" s="1">
        <v>8</v>
      </c>
      <c r="F62" s="1" t="s">
        <v>72</v>
      </c>
      <c r="G62" s="1">
        <v>54.21</v>
      </c>
      <c r="H62" s="1">
        <f>1+COUNTIFS(A:A,A62,G:G,"&gt;"&amp;G62)</f>
        <v>3</v>
      </c>
      <c r="I62" s="2">
        <f>AVERAGEIF(A:A,A62,G:G)</f>
        <v>47.377857142857138</v>
      </c>
      <c r="J62" s="2">
        <f t="shared" si="40"/>
        <v>6.8321428571428626</v>
      </c>
      <c r="K62" s="2">
        <f t="shared" si="41"/>
        <v>96.832142857142856</v>
      </c>
      <c r="L62" s="2">
        <f t="shared" si="42"/>
        <v>333.59529658806849</v>
      </c>
      <c r="M62" s="2">
        <f>SUMIF(A:A,A62,L:L)</f>
        <v>4401.2999488110554</v>
      </c>
      <c r="N62" s="3">
        <f t="shared" si="43"/>
        <v>7.5794719848208528E-2</v>
      </c>
      <c r="O62" s="6">
        <f t="shared" si="44"/>
        <v>13.193531185320897</v>
      </c>
      <c r="P62" s="3">
        <f t="shared" si="45"/>
        <v>7.5794719848208528E-2</v>
      </c>
      <c r="Q62" s="3">
        <f>IF(ISNUMBER(P62),SUMIF(A:A,A62,P:P),"")</f>
        <v>0.8327329113829538</v>
      </c>
      <c r="R62" s="3">
        <f t="shared" si="46"/>
        <v>9.101924376008283E-2</v>
      </c>
      <c r="S62" s="7">
        <f t="shared" si="47"/>
        <v>10.986687635374064</v>
      </c>
    </row>
    <row r="63" spans="1:19" x14ac:dyDescent="0.3">
      <c r="A63" s="1">
        <v>25</v>
      </c>
      <c r="B63" s="5">
        <v>0.71736111111111101</v>
      </c>
      <c r="C63" s="1" t="s">
        <v>19</v>
      </c>
      <c r="D63" s="1">
        <v>9</v>
      </c>
      <c r="E63" s="1">
        <v>14</v>
      </c>
      <c r="F63" s="1" t="s">
        <v>77</v>
      </c>
      <c r="G63" s="1">
        <v>52.47</v>
      </c>
      <c r="H63" s="1">
        <f>1+COUNTIFS(A:A,A63,G:G,"&gt;"&amp;G63)</f>
        <v>4</v>
      </c>
      <c r="I63" s="2">
        <f>AVERAGEIF(A:A,A63,G:G)</f>
        <v>47.377857142857138</v>
      </c>
      <c r="J63" s="2">
        <f t="shared" si="40"/>
        <v>5.0921428571428606</v>
      </c>
      <c r="K63" s="2">
        <f t="shared" si="41"/>
        <v>95.092142857142861</v>
      </c>
      <c r="L63" s="2">
        <f t="shared" si="42"/>
        <v>300.52428662609776</v>
      </c>
      <c r="M63" s="2">
        <f>SUMIF(A:A,A63,L:L)</f>
        <v>4401.2999488110554</v>
      </c>
      <c r="N63" s="3">
        <f t="shared" si="43"/>
        <v>6.8280801154504328E-2</v>
      </c>
      <c r="O63" s="6">
        <f t="shared" si="44"/>
        <v>14.645405195777089</v>
      </c>
      <c r="P63" s="3">
        <f t="shared" si="45"/>
        <v>6.8280801154504328E-2</v>
      </c>
      <c r="Q63" s="3">
        <f>IF(ISNUMBER(P63),SUMIF(A:A,A63,P:P),"")</f>
        <v>0.8327329113829538</v>
      </c>
      <c r="R63" s="3">
        <f t="shared" si="46"/>
        <v>8.1996040052155009E-2</v>
      </c>
      <c r="S63" s="7">
        <f t="shared" si="47"/>
        <v>12.195710907062494</v>
      </c>
    </row>
    <row r="64" spans="1:19" x14ac:dyDescent="0.3">
      <c r="A64" s="1">
        <v>25</v>
      </c>
      <c r="B64" s="5">
        <v>0.71736111111111101</v>
      </c>
      <c r="C64" s="1" t="s">
        <v>19</v>
      </c>
      <c r="D64" s="1">
        <v>9</v>
      </c>
      <c r="E64" s="1">
        <v>5</v>
      </c>
      <c r="F64" s="1" t="s">
        <v>71</v>
      </c>
      <c r="G64" s="1">
        <v>52.37</v>
      </c>
      <c r="H64" s="1">
        <f>1+COUNTIFS(A:A,A64,G:G,"&gt;"&amp;G64)</f>
        <v>5</v>
      </c>
      <c r="I64" s="2">
        <f>AVERAGEIF(A:A,A64,G:G)</f>
        <v>47.377857142857138</v>
      </c>
      <c r="J64" s="2">
        <f t="shared" si="40"/>
        <v>4.9921428571428592</v>
      </c>
      <c r="K64" s="2">
        <f t="shared" si="41"/>
        <v>94.992142857142852</v>
      </c>
      <c r="L64" s="2">
        <f t="shared" si="42"/>
        <v>298.72653954083495</v>
      </c>
      <c r="M64" s="2">
        <f>SUMIF(A:A,A64,L:L)</f>
        <v>4401.2999488110554</v>
      </c>
      <c r="N64" s="3">
        <f t="shared" si="43"/>
        <v>6.7872342947571981E-2</v>
      </c>
      <c r="O64" s="6">
        <f t="shared" si="44"/>
        <v>14.733541772271666</v>
      </c>
      <c r="P64" s="3">
        <f t="shared" si="45"/>
        <v>6.7872342947571981E-2</v>
      </c>
      <c r="Q64" s="3">
        <f>IF(ISNUMBER(P64),SUMIF(A:A,A64,P:P),"")</f>
        <v>0.8327329113829538</v>
      </c>
      <c r="R64" s="3">
        <f t="shared" si="46"/>
        <v>8.1505536793128039E-2</v>
      </c>
      <c r="S64" s="7">
        <f t="shared" si="47"/>
        <v>12.269105135006152</v>
      </c>
    </row>
    <row r="65" spans="1:19" x14ac:dyDescent="0.3">
      <c r="A65" s="1">
        <v>25</v>
      </c>
      <c r="B65" s="5">
        <v>0.71736111111111101</v>
      </c>
      <c r="C65" s="1" t="s">
        <v>19</v>
      </c>
      <c r="D65" s="1">
        <v>9</v>
      </c>
      <c r="E65" s="1">
        <v>16</v>
      </c>
      <c r="F65" s="1" t="s">
        <v>79</v>
      </c>
      <c r="G65" s="1">
        <v>51.89</v>
      </c>
      <c r="H65" s="1">
        <f>1+COUNTIFS(A:A,A65,G:G,"&gt;"&amp;G65)</f>
        <v>6</v>
      </c>
      <c r="I65" s="2">
        <f>AVERAGEIF(A:A,A65,G:G)</f>
        <v>47.377857142857138</v>
      </c>
      <c r="J65" s="2">
        <f t="shared" si="40"/>
        <v>4.5121428571428623</v>
      </c>
      <c r="K65" s="2">
        <f t="shared" si="41"/>
        <v>94.512142857142862</v>
      </c>
      <c r="L65" s="2">
        <f t="shared" si="42"/>
        <v>290.24592226302258</v>
      </c>
      <c r="M65" s="2">
        <f>SUMIF(A:A,A65,L:L)</f>
        <v>4401.2999488110554</v>
      </c>
      <c r="N65" s="3">
        <f t="shared" si="43"/>
        <v>6.5945499202213681E-2</v>
      </c>
      <c r="O65" s="6">
        <f t="shared" si="44"/>
        <v>15.164037153371517</v>
      </c>
      <c r="P65" s="3">
        <f t="shared" si="45"/>
        <v>6.5945499202213681E-2</v>
      </c>
      <c r="Q65" s="3">
        <f>IF(ISNUMBER(P65),SUMIF(A:A,A65,P:P),"")</f>
        <v>0.8327329113829538</v>
      </c>
      <c r="R65" s="3">
        <f t="shared" si="46"/>
        <v>7.919165713373244E-2</v>
      </c>
      <c r="S65" s="7">
        <f t="shared" si="47"/>
        <v>12.627592807046343</v>
      </c>
    </row>
    <row r="66" spans="1:19" x14ac:dyDescent="0.3">
      <c r="A66" s="1">
        <v>25</v>
      </c>
      <c r="B66" s="5">
        <v>0.71736111111111101</v>
      </c>
      <c r="C66" s="1" t="s">
        <v>19</v>
      </c>
      <c r="D66" s="1">
        <v>9</v>
      </c>
      <c r="E66" s="1">
        <v>13</v>
      </c>
      <c r="F66" s="1" t="s">
        <v>76</v>
      </c>
      <c r="G66" s="1">
        <v>48.62</v>
      </c>
      <c r="H66" s="1">
        <f>1+COUNTIFS(A:A,A66,G:G,"&gt;"&amp;G66)</f>
        <v>7</v>
      </c>
      <c r="I66" s="2">
        <f>AVERAGEIF(A:A,A66,G:G)</f>
        <v>47.377857142857138</v>
      </c>
      <c r="J66" s="2">
        <f t="shared" si="40"/>
        <v>1.2421428571428592</v>
      </c>
      <c r="K66" s="2">
        <f t="shared" si="41"/>
        <v>91.242142857142852</v>
      </c>
      <c r="L66" s="2">
        <f t="shared" si="42"/>
        <v>238.53798679722092</v>
      </c>
      <c r="M66" s="2">
        <f>SUMIF(A:A,A66,L:L)</f>
        <v>4401.2999488110554</v>
      </c>
      <c r="N66" s="3">
        <f t="shared" si="43"/>
        <v>5.4197166648834817E-2</v>
      </c>
      <c r="O66" s="6">
        <f t="shared" si="44"/>
        <v>18.451149051377559</v>
      </c>
      <c r="P66" s="3">
        <f t="shared" si="45"/>
        <v>5.4197166648834817E-2</v>
      </c>
      <c r="Q66" s="3">
        <f>IF(ISNUMBER(P66),SUMIF(A:A,A66,P:P),"")</f>
        <v>0.8327329113829538</v>
      </c>
      <c r="R66" s="3">
        <f t="shared" si="46"/>
        <v>6.5083493048001845E-2</v>
      </c>
      <c r="S66" s="7">
        <f t="shared" si="47"/>
        <v>15.364879067914464</v>
      </c>
    </row>
    <row r="67" spans="1:19" x14ac:dyDescent="0.3">
      <c r="A67" s="1">
        <v>25</v>
      </c>
      <c r="B67" s="5">
        <v>0.71736111111111101</v>
      </c>
      <c r="C67" s="1" t="s">
        <v>19</v>
      </c>
      <c r="D67" s="1">
        <v>9</v>
      </c>
      <c r="E67" s="1">
        <v>10</v>
      </c>
      <c r="F67" s="1" t="s">
        <v>74</v>
      </c>
      <c r="G67" s="1">
        <v>46.63</v>
      </c>
      <c r="H67" s="1">
        <f>1+COUNTIFS(A:A,A67,G:G,"&gt;"&amp;G67)</f>
        <v>8</v>
      </c>
      <c r="I67" s="2">
        <f>AVERAGEIF(A:A,A67,G:G)</f>
        <v>47.377857142857138</v>
      </c>
      <c r="J67" s="2">
        <f t="shared" si="40"/>
        <v>-0.74785714285713567</v>
      </c>
      <c r="K67" s="2">
        <f t="shared" si="41"/>
        <v>89.252142857142871</v>
      </c>
      <c r="L67" s="2">
        <f t="shared" si="42"/>
        <v>211.6911920422535</v>
      </c>
      <c r="M67" s="2">
        <f>SUMIF(A:A,A67,L:L)</f>
        <v>4401.2999488110554</v>
      </c>
      <c r="N67" s="3">
        <f t="shared" si="43"/>
        <v>4.809742451191918E-2</v>
      </c>
      <c r="O67" s="6">
        <f t="shared" si="44"/>
        <v>20.791134039873313</v>
      </c>
      <c r="P67" s="3">
        <f t="shared" si="45"/>
        <v>4.809742451191918E-2</v>
      </c>
      <c r="Q67" s="3">
        <f>IF(ISNUMBER(P67),SUMIF(A:A,A67,P:P),"")</f>
        <v>0.8327329113829538</v>
      </c>
      <c r="R67" s="3">
        <f t="shared" si="46"/>
        <v>5.7758524797635061E-2</v>
      </c>
      <c r="S67" s="7">
        <f t="shared" si="47"/>
        <v>17.313461579976941</v>
      </c>
    </row>
    <row r="68" spans="1:19" x14ac:dyDescent="0.3">
      <c r="A68" s="1">
        <v>25</v>
      </c>
      <c r="B68" s="5">
        <v>0.71736111111111101</v>
      </c>
      <c r="C68" s="1" t="s">
        <v>19</v>
      </c>
      <c r="D68" s="1">
        <v>9</v>
      </c>
      <c r="E68" s="1">
        <v>9</v>
      </c>
      <c r="F68" s="1" t="s">
        <v>73</v>
      </c>
      <c r="G68" s="1">
        <v>44.35</v>
      </c>
      <c r="H68" s="1">
        <f>1+COUNTIFS(A:A,A68,G:G,"&gt;"&amp;G68)</f>
        <v>9</v>
      </c>
      <c r="I68" s="2">
        <f>AVERAGEIF(A:A,A68,G:G)</f>
        <v>47.377857142857138</v>
      </c>
      <c r="J68" s="2">
        <f t="shared" si="40"/>
        <v>-3.0278571428571368</v>
      </c>
      <c r="K68" s="2">
        <f t="shared" si="41"/>
        <v>86.97214285714287</v>
      </c>
      <c r="L68" s="2">
        <f t="shared" si="42"/>
        <v>184.62533797059308</v>
      </c>
      <c r="M68" s="2">
        <f>SUMIF(A:A,A68,L:L)</f>
        <v>4401.2999488110554</v>
      </c>
      <c r="N68" s="3">
        <f t="shared" si="43"/>
        <v>4.1947910871302195E-2</v>
      </c>
      <c r="O68" s="6">
        <f t="shared" si="44"/>
        <v>23.83908946188139</v>
      </c>
      <c r="P68" s="3" t="str">
        <f t="shared" si="45"/>
        <v/>
      </c>
      <c r="Q68" s="3" t="str">
        <f>IF(ISNUMBER(P68),SUMIF(A:A,A68,P:P),"")</f>
        <v/>
      </c>
      <c r="R68" s="3" t="str">
        <f t="shared" si="46"/>
        <v/>
      </c>
      <c r="S68" s="7" t="str">
        <f t="shared" si="47"/>
        <v/>
      </c>
    </row>
    <row r="69" spans="1:19" x14ac:dyDescent="0.3">
      <c r="A69" s="1">
        <v>25</v>
      </c>
      <c r="B69" s="5">
        <v>0.71736111111111101</v>
      </c>
      <c r="C69" s="1" t="s">
        <v>19</v>
      </c>
      <c r="D69" s="1">
        <v>9</v>
      </c>
      <c r="E69" s="1">
        <v>17</v>
      </c>
      <c r="F69" s="1" t="s">
        <v>80</v>
      </c>
      <c r="G69" s="1">
        <v>42.93</v>
      </c>
      <c r="H69" s="1">
        <f>1+COUNTIFS(A:A,A69,G:G,"&gt;"&amp;G69)</f>
        <v>10</v>
      </c>
      <c r="I69" s="2">
        <f>AVERAGEIF(A:A,A69,G:G)</f>
        <v>47.377857142857138</v>
      </c>
      <c r="J69" s="2">
        <f t="shared" si="40"/>
        <v>-4.4478571428571385</v>
      </c>
      <c r="K69" s="2">
        <f t="shared" si="41"/>
        <v>85.552142857142854</v>
      </c>
      <c r="L69" s="2">
        <f t="shared" si="42"/>
        <v>169.54672820095971</v>
      </c>
      <c r="M69" s="2">
        <f>SUMIF(A:A,A69,L:L)</f>
        <v>4401.2999488110554</v>
      </c>
      <c r="N69" s="3">
        <f t="shared" si="43"/>
        <v>3.8521966276522504E-2</v>
      </c>
      <c r="O69" s="6">
        <f t="shared" si="44"/>
        <v>25.959214875525639</v>
      </c>
      <c r="P69" s="3" t="str">
        <f t="shared" si="45"/>
        <v/>
      </c>
      <c r="Q69" s="3" t="str">
        <f>IF(ISNUMBER(P69),SUMIF(A:A,A69,P:P),"")</f>
        <v/>
      </c>
      <c r="R69" s="3" t="str">
        <f t="shared" si="46"/>
        <v/>
      </c>
      <c r="S69" s="7" t="str">
        <f t="shared" si="47"/>
        <v/>
      </c>
    </row>
    <row r="70" spans="1:19" x14ac:dyDescent="0.3">
      <c r="A70" s="1">
        <v>25</v>
      </c>
      <c r="B70" s="5">
        <v>0.71736111111111101</v>
      </c>
      <c r="C70" s="1" t="s">
        <v>19</v>
      </c>
      <c r="D70" s="1">
        <v>9</v>
      </c>
      <c r="E70" s="1">
        <v>1</v>
      </c>
      <c r="F70" s="1" t="s">
        <v>67</v>
      </c>
      <c r="G70" s="1">
        <v>37.53</v>
      </c>
      <c r="H70" s="1">
        <f>1+COUNTIFS(A:A,A70,G:G,"&gt;"&amp;G70)</f>
        <v>11</v>
      </c>
      <c r="I70" s="2">
        <f>AVERAGEIF(A:A,A70,G:G)</f>
        <v>47.377857142857138</v>
      </c>
      <c r="J70" s="2">
        <f t="shared" si="40"/>
        <v>-9.8478571428571371</v>
      </c>
      <c r="K70" s="2">
        <f t="shared" si="41"/>
        <v>80.152142857142863</v>
      </c>
      <c r="L70" s="2">
        <f t="shared" si="42"/>
        <v>122.62471226605338</v>
      </c>
      <c r="M70" s="2">
        <f>SUMIF(A:A,A70,L:L)</f>
        <v>4401.2999488110554</v>
      </c>
      <c r="N70" s="3">
        <f t="shared" si="43"/>
        <v>2.7861021446443021E-2</v>
      </c>
      <c r="O70" s="6">
        <f t="shared" si="44"/>
        <v>35.892438542581452</v>
      </c>
      <c r="P70" s="3" t="str">
        <f t="shared" si="45"/>
        <v/>
      </c>
      <c r="Q70" s="3" t="str">
        <f>IF(ISNUMBER(P70),SUMIF(A:A,A70,P:P),"")</f>
        <v/>
      </c>
      <c r="R70" s="3" t="str">
        <f t="shared" si="46"/>
        <v/>
      </c>
      <c r="S70" s="7" t="str">
        <f t="shared" si="47"/>
        <v/>
      </c>
    </row>
    <row r="71" spans="1:19" x14ac:dyDescent="0.3">
      <c r="A71" s="1">
        <v>25</v>
      </c>
      <c r="B71" s="5">
        <v>0.71736111111111101</v>
      </c>
      <c r="C71" s="1" t="s">
        <v>19</v>
      </c>
      <c r="D71" s="1">
        <v>9</v>
      </c>
      <c r="E71" s="1">
        <v>2</v>
      </c>
      <c r="F71" s="1" t="s">
        <v>68</v>
      </c>
      <c r="G71" s="1">
        <v>35.71</v>
      </c>
      <c r="H71" s="1">
        <f>1+COUNTIFS(A:A,A71,G:G,"&gt;"&amp;G71)</f>
        <v>12</v>
      </c>
      <c r="I71" s="2">
        <f>AVERAGEIF(A:A,A71,G:G)</f>
        <v>47.377857142857138</v>
      </c>
      <c r="J71" s="2">
        <f t="shared" si="40"/>
        <v>-11.667857142857137</v>
      </c>
      <c r="K71" s="2">
        <f t="shared" si="41"/>
        <v>78.332142857142856</v>
      </c>
      <c r="L71" s="2">
        <f t="shared" si="42"/>
        <v>109.93931936313339</v>
      </c>
      <c r="M71" s="2">
        <f>SUMIF(A:A,A71,L:L)</f>
        <v>4401.2999488110554</v>
      </c>
      <c r="N71" s="3">
        <f t="shared" si="43"/>
        <v>2.4978829128160612E-2</v>
      </c>
      <c r="O71" s="6">
        <f t="shared" si="44"/>
        <v>40.033902104427341</v>
      </c>
      <c r="P71" s="3" t="str">
        <f t="shared" si="45"/>
        <v/>
      </c>
      <c r="Q71" s="3" t="str">
        <f>IF(ISNUMBER(P71),SUMIF(A:A,A71,P:P),"")</f>
        <v/>
      </c>
      <c r="R71" s="3" t="str">
        <f t="shared" si="46"/>
        <v/>
      </c>
      <c r="S71" s="7" t="str">
        <f t="shared" si="47"/>
        <v/>
      </c>
    </row>
    <row r="72" spans="1:19" x14ac:dyDescent="0.3">
      <c r="A72" s="1">
        <v>25</v>
      </c>
      <c r="B72" s="5">
        <v>0.71736111111111101</v>
      </c>
      <c r="C72" s="1" t="s">
        <v>19</v>
      </c>
      <c r="D72" s="1">
        <v>9</v>
      </c>
      <c r="E72" s="1">
        <v>11</v>
      </c>
      <c r="F72" s="1" t="s">
        <v>75</v>
      </c>
      <c r="G72" s="1">
        <v>34.520000000000003</v>
      </c>
      <c r="H72" s="1">
        <f>1+COUNTIFS(A:A,A72,G:G,"&gt;"&amp;G72)</f>
        <v>13</v>
      </c>
      <c r="I72" s="2">
        <f>AVERAGEIF(A:A,A72,G:G)</f>
        <v>47.377857142857138</v>
      </c>
      <c r="J72" s="2">
        <f t="shared" si="40"/>
        <v>-12.857857142857135</v>
      </c>
      <c r="K72" s="2">
        <f t="shared" si="41"/>
        <v>77.142142857142858</v>
      </c>
      <c r="L72" s="2">
        <f t="shared" si="42"/>
        <v>102.36333290988131</v>
      </c>
      <c r="M72" s="2">
        <f>SUMIF(A:A,A72,L:L)</f>
        <v>4401.2999488110554</v>
      </c>
      <c r="N72" s="3">
        <f t="shared" si="43"/>
        <v>2.3257522572969199E-2</v>
      </c>
      <c r="O72" s="6">
        <f t="shared" si="44"/>
        <v>42.996840994674088</v>
      </c>
      <c r="P72" s="3" t="str">
        <f t="shared" si="45"/>
        <v/>
      </c>
      <c r="Q72" s="3" t="str">
        <f>IF(ISNUMBER(P72),SUMIF(A:A,A72,P:P),"")</f>
        <v/>
      </c>
      <c r="R72" s="3" t="str">
        <f t="shared" si="46"/>
        <v/>
      </c>
      <c r="S72" s="7" t="str">
        <f t="shared" si="47"/>
        <v/>
      </c>
    </row>
    <row r="73" spans="1:19" x14ac:dyDescent="0.3">
      <c r="A73" s="1">
        <v>25</v>
      </c>
      <c r="B73" s="5">
        <v>0.71736111111111101</v>
      </c>
      <c r="C73" s="1" t="s">
        <v>19</v>
      </c>
      <c r="D73" s="1">
        <v>9</v>
      </c>
      <c r="E73" s="1">
        <v>3</v>
      </c>
      <c r="F73" s="1" t="s">
        <v>69</v>
      </c>
      <c r="G73" s="1">
        <v>21.58</v>
      </c>
      <c r="H73" s="1">
        <f>1+COUNTIFS(A:A,A73,G:G,"&gt;"&amp;G73)</f>
        <v>14</v>
      </c>
      <c r="I73" s="2">
        <f>AVERAGEIF(A:A,A73,G:G)</f>
        <v>47.377857142857138</v>
      </c>
      <c r="J73" s="2">
        <f t="shared" si="40"/>
        <v>-25.79785714285714</v>
      </c>
      <c r="K73" s="2">
        <f t="shared" si="41"/>
        <v>64.20214285714286</v>
      </c>
      <c r="L73" s="2">
        <f t="shared" si="42"/>
        <v>47.093197857359172</v>
      </c>
      <c r="M73" s="2">
        <f>SUMIF(A:A,A73,L:L)</f>
        <v>4401.2999488110554</v>
      </c>
      <c r="N73" s="3">
        <f t="shared" si="43"/>
        <v>1.069983832164874E-2</v>
      </c>
      <c r="O73" s="6">
        <f t="shared" si="44"/>
        <v>93.459356107907041</v>
      </c>
      <c r="P73" s="3" t="str">
        <f t="shared" si="45"/>
        <v/>
      </c>
      <c r="Q73" s="3" t="str">
        <f>IF(ISNUMBER(P73),SUMIF(A:A,A73,P:P),"")</f>
        <v/>
      </c>
      <c r="R73" s="3" t="str">
        <f t="shared" si="46"/>
        <v/>
      </c>
      <c r="S73" s="7" t="str">
        <f t="shared" si="47"/>
        <v/>
      </c>
    </row>
  </sheetData>
  <autoFilter ref="A7:S18" xr:uid="{00000000-0009-0000-0000-000000000000}"/>
  <sortState xmlns:xlrd2="http://schemas.microsoft.com/office/spreadsheetml/2017/richdata2" ref="A8:T73">
    <sortCondition ref="B8:B73"/>
    <sortCondition ref="H8:H73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28:G1048576 G7">
    <cfRule type="colorScale" priority="1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:G27">
    <cfRule type="colorScale" priority="14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4" fitToHeight="0" orientation="portrait" r:id="rId1"/>
  <rowBreaks count="1" manualBreakCount="1">
    <brk id="4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14092022 - PREMIUM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2022-09-13T22:47:18Z</cp:lastPrinted>
  <dcterms:created xsi:type="dcterms:W3CDTF">2016-03-11T05:58:01Z</dcterms:created>
  <dcterms:modified xsi:type="dcterms:W3CDTF">2022-09-13T22:47:28Z</dcterms:modified>
</cp:coreProperties>
</file>