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765F2F1-A904-4779-A798-079FEE9BCC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6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06062022 - PREMIUM'!$A$1:$S$16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 s="1"/>
  <c r="K42" i="1" s="1"/>
  <c r="L42" i="1" s="1"/>
  <c r="H47" i="1"/>
  <c r="I47" i="1"/>
  <c r="J47" i="1" s="1"/>
  <c r="K47" i="1" s="1"/>
  <c r="L47" i="1" s="1"/>
  <c r="H45" i="1"/>
  <c r="I45" i="1"/>
  <c r="J45" i="1" s="1"/>
  <c r="K45" i="1" s="1"/>
  <c r="L45" i="1" s="1"/>
  <c r="H39" i="1"/>
  <c r="I39" i="1"/>
  <c r="J39" i="1" s="1"/>
  <c r="K39" i="1" s="1"/>
  <c r="L39" i="1" s="1"/>
  <c r="H49" i="1"/>
  <c r="I49" i="1"/>
  <c r="J49" i="1" s="1"/>
  <c r="K49" i="1" s="1"/>
  <c r="L49" i="1" s="1"/>
  <c r="H43" i="1"/>
  <c r="I43" i="1"/>
  <c r="J43" i="1" s="1"/>
  <c r="K43" i="1" s="1"/>
  <c r="L43" i="1" s="1"/>
  <c r="H46" i="1"/>
  <c r="I46" i="1"/>
  <c r="J46" i="1" s="1"/>
  <c r="K46" i="1" s="1"/>
  <c r="L46" i="1" s="1"/>
  <c r="H48" i="1"/>
  <c r="I48" i="1"/>
  <c r="J48" i="1" s="1"/>
  <c r="K48" i="1" s="1"/>
  <c r="L48" i="1" s="1"/>
  <c r="H50" i="1"/>
  <c r="I50" i="1"/>
  <c r="J50" i="1" s="1"/>
  <c r="K50" i="1" s="1"/>
  <c r="L50" i="1" s="1"/>
  <c r="H44" i="1"/>
  <c r="I44" i="1"/>
  <c r="J44" i="1" s="1"/>
  <c r="K44" i="1" s="1"/>
  <c r="L44" i="1" s="1"/>
  <c r="H51" i="1"/>
  <c r="I51" i="1"/>
  <c r="J51" i="1" s="1"/>
  <c r="K51" i="1" s="1"/>
  <c r="L51" i="1" s="1"/>
  <c r="H53" i="1"/>
  <c r="I53" i="1"/>
  <c r="J53" i="1" s="1"/>
  <c r="K53" i="1" s="1"/>
  <c r="L53" i="1" s="1"/>
  <c r="H56" i="1"/>
  <c r="I56" i="1"/>
  <c r="J56" i="1" s="1"/>
  <c r="K56" i="1" s="1"/>
  <c r="L56" i="1" s="1"/>
  <c r="H57" i="1"/>
  <c r="I57" i="1"/>
  <c r="J57" i="1" s="1"/>
  <c r="K57" i="1" s="1"/>
  <c r="L57" i="1" s="1"/>
  <c r="H55" i="1"/>
  <c r="I55" i="1"/>
  <c r="J55" i="1" s="1"/>
  <c r="K55" i="1" s="1"/>
  <c r="L55" i="1" s="1"/>
  <c r="H54" i="1"/>
  <c r="I54" i="1"/>
  <c r="J54" i="1" s="1"/>
  <c r="K54" i="1" s="1"/>
  <c r="L54" i="1" s="1"/>
  <c r="H52" i="1"/>
  <c r="I52" i="1"/>
  <c r="J52" i="1" s="1"/>
  <c r="K52" i="1" s="1"/>
  <c r="L52" i="1" s="1"/>
  <c r="H61" i="1"/>
  <c r="I61" i="1"/>
  <c r="J61" i="1" s="1"/>
  <c r="K61" i="1" s="1"/>
  <c r="L61" i="1" s="1"/>
  <c r="H58" i="1"/>
  <c r="I58" i="1"/>
  <c r="J58" i="1" s="1"/>
  <c r="K58" i="1" s="1"/>
  <c r="L58" i="1" s="1"/>
  <c r="H60" i="1"/>
  <c r="I60" i="1"/>
  <c r="J60" i="1" s="1"/>
  <c r="K60" i="1" s="1"/>
  <c r="L60" i="1" s="1"/>
  <c r="H59" i="1"/>
  <c r="I59" i="1"/>
  <c r="J59" i="1" s="1"/>
  <c r="K59" i="1" s="1"/>
  <c r="L59" i="1" s="1"/>
  <c r="H18" i="1"/>
  <c r="I18" i="1"/>
  <c r="J18" i="1" s="1"/>
  <c r="K18" i="1" s="1"/>
  <c r="L18" i="1" s="1"/>
  <c r="H19" i="1"/>
  <c r="I19" i="1"/>
  <c r="J19" i="1" s="1"/>
  <c r="K19" i="1" s="1"/>
  <c r="L19" i="1" s="1"/>
  <c r="H24" i="1"/>
  <c r="I24" i="1"/>
  <c r="J24" i="1" s="1"/>
  <c r="K24" i="1" s="1"/>
  <c r="L24" i="1" s="1"/>
  <c r="H26" i="1"/>
  <c r="I26" i="1"/>
  <c r="J26" i="1" s="1"/>
  <c r="K26" i="1" s="1"/>
  <c r="L26" i="1" s="1"/>
  <c r="H22" i="1"/>
  <c r="I22" i="1"/>
  <c r="J22" i="1" s="1"/>
  <c r="K22" i="1" s="1"/>
  <c r="L22" i="1" s="1"/>
  <c r="H27" i="1"/>
  <c r="I27" i="1"/>
  <c r="J27" i="1" s="1"/>
  <c r="K27" i="1" s="1"/>
  <c r="L27" i="1" s="1"/>
  <c r="H20" i="1"/>
  <c r="I20" i="1"/>
  <c r="J20" i="1" s="1"/>
  <c r="K20" i="1" s="1"/>
  <c r="L20" i="1" s="1"/>
  <c r="H21" i="1"/>
  <c r="I21" i="1"/>
  <c r="J21" i="1" s="1"/>
  <c r="K21" i="1" s="1"/>
  <c r="L21" i="1" s="1"/>
  <c r="H25" i="1"/>
  <c r="I25" i="1"/>
  <c r="J25" i="1" s="1"/>
  <c r="K25" i="1" s="1"/>
  <c r="L25" i="1" s="1"/>
  <c r="H28" i="1"/>
  <c r="I28" i="1"/>
  <c r="J28" i="1" s="1"/>
  <c r="K28" i="1" s="1"/>
  <c r="L28" i="1" s="1"/>
  <c r="H23" i="1"/>
  <c r="I23" i="1"/>
  <c r="J23" i="1" s="1"/>
  <c r="K23" i="1" s="1"/>
  <c r="L23" i="1" s="1"/>
  <c r="H30" i="1"/>
  <c r="I30" i="1"/>
  <c r="J30" i="1" s="1"/>
  <c r="K30" i="1" s="1"/>
  <c r="L30" i="1" s="1"/>
  <c r="H33" i="1"/>
  <c r="I33" i="1"/>
  <c r="J33" i="1" s="1"/>
  <c r="K33" i="1" s="1"/>
  <c r="L33" i="1" s="1"/>
  <c r="H32" i="1"/>
  <c r="I32" i="1"/>
  <c r="J32" i="1" s="1"/>
  <c r="K32" i="1" s="1"/>
  <c r="L32" i="1" s="1"/>
  <c r="H29" i="1"/>
  <c r="I29" i="1"/>
  <c r="J29" i="1" s="1"/>
  <c r="K29" i="1" s="1"/>
  <c r="L29" i="1" s="1"/>
  <c r="H31" i="1"/>
  <c r="I31" i="1"/>
  <c r="J31" i="1" s="1"/>
  <c r="K31" i="1" s="1"/>
  <c r="L31" i="1" s="1"/>
  <c r="H37" i="1"/>
  <c r="I37" i="1"/>
  <c r="J37" i="1" s="1"/>
  <c r="K37" i="1" s="1"/>
  <c r="L37" i="1" s="1"/>
  <c r="H38" i="1"/>
  <c r="I38" i="1"/>
  <c r="J38" i="1" s="1"/>
  <c r="K38" i="1" s="1"/>
  <c r="L38" i="1" s="1"/>
  <c r="H36" i="1"/>
  <c r="I36" i="1"/>
  <c r="J36" i="1" s="1"/>
  <c r="K36" i="1" s="1"/>
  <c r="L36" i="1" s="1"/>
  <c r="H34" i="1"/>
  <c r="I34" i="1"/>
  <c r="J34" i="1" s="1"/>
  <c r="K34" i="1" s="1"/>
  <c r="L34" i="1" s="1"/>
  <c r="H35" i="1"/>
  <c r="I35" i="1"/>
  <c r="J35" i="1" s="1"/>
  <c r="K35" i="1" s="1"/>
  <c r="L35" i="1" s="1"/>
  <c r="H40" i="1"/>
  <c r="I40" i="1"/>
  <c r="J40" i="1" s="1"/>
  <c r="K40" i="1" s="1"/>
  <c r="L40" i="1" s="1"/>
  <c r="H41" i="1"/>
  <c r="I41" i="1"/>
  <c r="J41" i="1" s="1"/>
  <c r="K41" i="1" s="1"/>
  <c r="L41" i="1" s="1"/>
  <c r="H3" i="1"/>
  <c r="I3" i="1"/>
  <c r="J3" i="1" s="1"/>
  <c r="K3" i="1" s="1"/>
  <c r="L3" i="1" s="1"/>
  <c r="H9" i="1"/>
  <c r="I9" i="1"/>
  <c r="J9" i="1" s="1"/>
  <c r="K9" i="1" s="1"/>
  <c r="L9" i="1" s="1"/>
  <c r="H2" i="1"/>
  <c r="I2" i="1"/>
  <c r="J2" i="1" s="1"/>
  <c r="K2" i="1" s="1"/>
  <c r="L2" i="1" s="1"/>
  <c r="H4" i="1"/>
  <c r="I4" i="1"/>
  <c r="J4" i="1" s="1"/>
  <c r="K4" i="1" s="1"/>
  <c r="L4" i="1" s="1"/>
  <c r="H7" i="1"/>
  <c r="I7" i="1"/>
  <c r="J7" i="1" s="1"/>
  <c r="K7" i="1" s="1"/>
  <c r="L7" i="1" s="1"/>
  <c r="H6" i="1"/>
  <c r="I6" i="1"/>
  <c r="J6" i="1" s="1"/>
  <c r="K6" i="1" s="1"/>
  <c r="L6" i="1" s="1"/>
  <c r="H8" i="1"/>
  <c r="I8" i="1"/>
  <c r="J8" i="1" s="1"/>
  <c r="K8" i="1" s="1"/>
  <c r="L8" i="1" s="1"/>
  <c r="H5" i="1"/>
  <c r="I5" i="1"/>
  <c r="J5" i="1" s="1"/>
  <c r="K5" i="1" s="1"/>
  <c r="L5" i="1" s="1"/>
  <c r="H11" i="1"/>
  <c r="I11" i="1"/>
  <c r="J11" i="1" s="1"/>
  <c r="K11" i="1" s="1"/>
  <c r="L11" i="1" s="1"/>
  <c r="H10" i="1"/>
  <c r="I10" i="1"/>
  <c r="J10" i="1" s="1"/>
  <c r="K10" i="1" s="1"/>
  <c r="L10" i="1" s="1"/>
  <c r="H12" i="1"/>
  <c r="I12" i="1"/>
  <c r="J12" i="1" s="1"/>
  <c r="K12" i="1" s="1"/>
  <c r="L12" i="1" s="1"/>
  <c r="H14" i="1"/>
  <c r="I14" i="1"/>
  <c r="J14" i="1" s="1"/>
  <c r="K14" i="1" s="1"/>
  <c r="L14" i="1" s="1"/>
  <c r="H15" i="1"/>
  <c r="I15" i="1"/>
  <c r="J15" i="1" s="1"/>
  <c r="K15" i="1" s="1"/>
  <c r="L15" i="1" s="1"/>
  <c r="H16" i="1"/>
  <c r="I16" i="1"/>
  <c r="J16" i="1" s="1"/>
  <c r="K16" i="1" s="1"/>
  <c r="L16" i="1" s="1"/>
  <c r="H17" i="1"/>
  <c r="I17" i="1"/>
  <c r="J17" i="1" s="1"/>
  <c r="K17" i="1" s="1"/>
  <c r="L17" i="1" s="1"/>
  <c r="H13" i="1"/>
  <c r="I13" i="1"/>
  <c r="J13" i="1" s="1"/>
  <c r="K13" i="1" s="1"/>
  <c r="L13" i="1" s="1"/>
  <c r="M58" i="1" l="1"/>
  <c r="N58" i="1" s="1"/>
  <c r="O58" i="1" s="1"/>
  <c r="P58" i="1" s="1"/>
  <c r="M55" i="1"/>
  <c r="N55" i="1" s="1"/>
  <c r="O55" i="1" s="1"/>
  <c r="P55" i="1" s="1"/>
  <c r="M61" i="1"/>
  <c r="N61" i="1" s="1"/>
  <c r="O61" i="1" s="1"/>
  <c r="P61" i="1" s="1"/>
  <c r="M52" i="1"/>
  <c r="N52" i="1" s="1"/>
  <c r="O52" i="1" s="1"/>
  <c r="P52" i="1" s="1"/>
  <c r="M59" i="1"/>
  <c r="N59" i="1" s="1"/>
  <c r="O59" i="1" s="1"/>
  <c r="P59" i="1" s="1"/>
  <c r="M54" i="1"/>
  <c r="N54" i="1" s="1"/>
  <c r="O54" i="1" s="1"/>
  <c r="P54" i="1" s="1"/>
  <c r="M60" i="1"/>
  <c r="N60" i="1" s="1"/>
  <c r="O60" i="1" s="1"/>
  <c r="P60" i="1" s="1"/>
  <c r="M47" i="1"/>
  <c r="N47" i="1" s="1"/>
  <c r="O47" i="1" s="1"/>
  <c r="P47" i="1" s="1"/>
  <c r="M43" i="1"/>
  <c r="N43" i="1" s="1"/>
  <c r="O43" i="1" s="1"/>
  <c r="P43" i="1" s="1"/>
  <c r="M44" i="1"/>
  <c r="N44" i="1" s="1"/>
  <c r="O44" i="1" s="1"/>
  <c r="P44" i="1" s="1"/>
  <c r="M56" i="1"/>
  <c r="N56" i="1" s="1"/>
  <c r="O56" i="1" s="1"/>
  <c r="P56" i="1" s="1"/>
  <c r="M42" i="1"/>
  <c r="N42" i="1" s="1"/>
  <c r="O42" i="1" s="1"/>
  <c r="P42" i="1" s="1"/>
  <c r="M49" i="1"/>
  <c r="N49" i="1" s="1"/>
  <c r="O49" i="1" s="1"/>
  <c r="P49" i="1" s="1"/>
  <c r="M50" i="1"/>
  <c r="N50" i="1" s="1"/>
  <c r="O50" i="1" s="1"/>
  <c r="P50" i="1" s="1"/>
  <c r="M39" i="1"/>
  <c r="N39" i="1" s="1"/>
  <c r="O39" i="1" s="1"/>
  <c r="P39" i="1" s="1"/>
  <c r="M48" i="1"/>
  <c r="N48" i="1" s="1"/>
  <c r="O48" i="1" s="1"/>
  <c r="P48" i="1" s="1"/>
  <c r="M53" i="1"/>
  <c r="N53" i="1" s="1"/>
  <c r="O53" i="1" s="1"/>
  <c r="P53" i="1" s="1"/>
  <c r="M57" i="1"/>
  <c r="N57" i="1" s="1"/>
  <c r="O57" i="1" s="1"/>
  <c r="P57" i="1" s="1"/>
  <c r="M45" i="1"/>
  <c r="N45" i="1" s="1"/>
  <c r="O45" i="1" s="1"/>
  <c r="P45" i="1" s="1"/>
  <c r="M46" i="1"/>
  <c r="N46" i="1" s="1"/>
  <c r="O46" i="1" s="1"/>
  <c r="P46" i="1" s="1"/>
  <c r="M51" i="1"/>
  <c r="N51" i="1" s="1"/>
  <c r="O51" i="1" s="1"/>
  <c r="P51" i="1" s="1"/>
  <c r="M30" i="1"/>
  <c r="N30" i="1" s="1"/>
  <c r="O30" i="1" s="1"/>
  <c r="P30" i="1" s="1"/>
  <c r="M41" i="1"/>
  <c r="N41" i="1" s="1"/>
  <c r="O41" i="1" s="1"/>
  <c r="P41" i="1" s="1"/>
  <c r="M40" i="1"/>
  <c r="N40" i="1" s="1"/>
  <c r="O40" i="1" s="1"/>
  <c r="P40" i="1" s="1"/>
  <c r="M33" i="1"/>
  <c r="N33" i="1" s="1"/>
  <c r="O33" i="1" s="1"/>
  <c r="P33" i="1" s="1"/>
  <c r="M34" i="1"/>
  <c r="N34" i="1" s="1"/>
  <c r="O34" i="1" s="1"/>
  <c r="P34" i="1" s="1"/>
  <c r="M18" i="1"/>
  <c r="N18" i="1" s="1"/>
  <c r="O18" i="1" s="1"/>
  <c r="P18" i="1" s="1"/>
  <c r="M27" i="1"/>
  <c r="N27" i="1" s="1"/>
  <c r="O27" i="1" s="1"/>
  <c r="P27" i="1" s="1"/>
  <c r="M24" i="1"/>
  <c r="N24" i="1" s="1"/>
  <c r="O24" i="1" s="1"/>
  <c r="P24" i="1" s="1"/>
  <c r="M21" i="1"/>
  <c r="N21" i="1" s="1"/>
  <c r="O21" i="1" s="1"/>
  <c r="P21" i="1" s="1"/>
  <c r="M29" i="1"/>
  <c r="N29" i="1" s="1"/>
  <c r="O29" i="1" s="1"/>
  <c r="P29" i="1" s="1"/>
  <c r="M28" i="1"/>
  <c r="N28" i="1" s="1"/>
  <c r="O28" i="1" s="1"/>
  <c r="P28" i="1" s="1"/>
  <c r="M22" i="1"/>
  <c r="N22" i="1" s="1"/>
  <c r="O22" i="1" s="1"/>
  <c r="P22" i="1" s="1"/>
  <c r="M36" i="1"/>
  <c r="N36" i="1" s="1"/>
  <c r="O36" i="1" s="1"/>
  <c r="P36" i="1" s="1"/>
  <c r="M19" i="1"/>
  <c r="N19" i="1" s="1"/>
  <c r="O19" i="1" s="1"/>
  <c r="P19" i="1" s="1"/>
  <c r="M35" i="1"/>
  <c r="N35" i="1" s="1"/>
  <c r="O35" i="1" s="1"/>
  <c r="P35" i="1" s="1"/>
  <c r="M20" i="1"/>
  <c r="N20" i="1" s="1"/>
  <c r="O20" i="1" s="1"/>
  <c r="P20" i="1" s="1"/>
  <c r="M26" i="1"/>
  <c r="N26" i="1" s="1"/>
  <c r="O26" i="1" s="1"/>
  <c r="P26" i="1" s="1"/>
  <c r="M37" i="1"/>
  <c r="N37" i="1" s="1"/>
  <c r="O37" i="1" s="1"/>
  <c r="P37" i="1" s="1"/>
  <c r="M25" i="1"/>
  <c r="N25" i="1" s="1"/>
  <c r="O25" i="1" s="1"/>
  <c r="P25" i="1" s="1"/>
  <c r="M32" i="1"/>
  <c r="N32" i="1" s="1"/>
  <c r="O32" i="1" s="1"/>
  <c r="P32" i="1" s="1"/>
  <c r="M38" i="1"/>
  <c r="N38" i="1" s="1"/>
  <c r="O38" i="1" s="1"/>
  <c r="P38" i="1" s="1"/>
  <c r="M23" i="1"/>
  <c r="N23" i="1" s="1"/>
  <c r="O23" i="1" s="1"/>
  <c r="P23" i="1" s="1"/>
  <c r="M31" i="1"/>
  <c r="N31" i="1" s="1"/>
  <c r="O31" i="1" s="1"/>
  <c r="P31" i="1" s="1"/>
  <c r="M10" i="1"/>
  <c r="N10" i="1" s="1"/>
  <c r="O10" i="1" s="1"/>
  <c r="P10" i="1" s="1"/>
  <c r="M15" i="1"/>
  <c r="N15" i="1" s="1"/>
  <c r="O15" i="1" s="1"/>
  <c r="P15" i="1" s="1"/>
  <c r="M11" i="1"/>
  <c r="N11" i="1" s="1"/>
  <c r="O11" i="1" s="1"/>
  <c r="P11" i="1" s="1"/>
  <c r="M14" i="1"/>
  <c r="N14" i="1" s="1"/>
  <c r="O14" i="1" s="1"/>
  <c r="P14" i="1" s="1"/>
  <c r="M17" i="1"/>
  <c r="N17" i="1" s="1"/>
  <c r="O17" i="1" s="1"/>
  <c r="P17" i="1" s="1"/>
  <c r="M12" i="1"/>
  <c r="N12" i="1" s="1"/>
  <c r="O12" i="1" s="1"/>
  <c r="P12" i="1" s="1"/>
  <c r="M16" i="1"/>
  <c r="N16" i="1" s="1"/>
  <c r="O16" i="1" s="1"/>
  <c r="P16" i="1" s="1"/>
  <c r="M2" i="1"/>
  <c r="N2" i="1" s="1"/>
  <c r="O2" i="1" s="1"/>
  <c r="P2" i="1" s="1"/>
  <c r="M6" i="1"/>
  <c r="N6" i="1" s="1"/>
  <c r="O6" i="1" s="1"/>
  <c r="P6" i="1" s="1"/>
  <c r="M9" i="1"/>
  <c r="N9" i="1" s="1"/>
  <c r="O9" i="1" s="1"/>
  <c r="P9" i="1" s="1"/>
  <c r="M7" i="1"/>
  <c r="N7" i="1" s="1"/>
  <c r="O7" i="1" s="1"/>
  <c r="P7" i="1" s="1"/>
  <c r="M5" i="1"/>
  <c r="N5" i="1" s="1"/>
  <c r="O5" i="1" s="1"/>
  <c r="P5" i="1" s="1"/>
  <c r="M3" i="1"/>
  <c r="N3" i="1" s="1"/>
  <c r="O3" i="1" s="1"/>
  <c r="P3" i="1" s="1"/>
  <c r="M4" i="1"/>
  <c r="N4" i="1" s="1"/>
  <c r="O4" i="1" s="1"/>
  <c r="P4" i="1" s="1"/>
  <c r="M8" i="1"/>
  <c r="N8" i="1" s="1"/>
  <c r="O8" i="1" s="1"/>
  <c r="P8" i="1" s="1"/>
  <c r="M13" i="1"/>
  <c r="N13" i="1" s="1"/>
  <c r="O13" i="1" s="1"/>
  <c r="P13" i="1" s="1"/>
  <c r="Q54" i="1" l="1"/>
  <c r="R54" i="1" s="1"/>
  <c r="S54" i="1" s="1"/>
  <c r="Q39" i="1"/>
  <c r="R39" i="1" s="1"/>
  <c r="S39" i="1" s="1"/>
  <c r="Q56" i="1"/>
  <c r="R56" i="1" s="1"/>
  <c r="S56" i="1" s="1"/>
  <c r="Q52" i="1"/>
  <c r="R52" i="1" s="1"/>
  <c r="S52" i="1" s="1"/>
  <c r="Q59" i="1"/>
  <c r="R59" i="1" s="1"/>
  <c r="S59" i="1" s="1"/>
  <c r="Q60" i="1"/>
  <c r="R60" i="1" s="1"/>
  <c r="S60" i="1" s="1"/>
  <c r="Q61" i="1"/>
  <c r="R61" i="1" s="1"/>
  <c r="S61" i="1" s="1"/>
  <c r="Q55" i="1"/>
  <c r="R55" i="1" s="1"/>
  <c r="S55" i="1" s="1"/>
  <c r="Q42" i="1"/>
  <c r="R42" i="1" s="1"/>
  <c r="S42" i="1" s="1"/>
  <c r="Q49" i="1"/>
  <c r="R49" i="1" s="1"/>
  <c r="S49" i="1" s="1"/>
  <c r="Q51" i="1"/>
  <c r="R51" i="1" s="1"/>
  <c r="S51" i="1" s="1"/>
  <c r="Q43" i="1"/>
  <c r="R43" i="1" s="1"/>
  <c r="S43" i="1" s="1"/>
  <c r="Q57" i="1"/>
  <c r="R57" i="1" s="1"/>
  <c r="S57" i="1" s="1"/>
  <c r="Q44" i="1"/>
  <c r="R44" i="1" s="1"/>
  <c r="S44" i="1" s="1"/>
  <c r="Q48" i="1"/>
  <c r="R48" i="1" s="1"/>
  <c r="S48" i="1" s="1"/>
  <c r="Q53" i="1"/>
  <c r="R53" i="1" s="1"/>
  <c r="S53" i="1" s="1"/>
  <c r="Q58" i="1"/>
  <c r="R58" i="1" s="1"/>
  <c r="S58" i="1" s="1"/>
  <c r="Q47" i="1"/>
  <c r="R47" i="1" s="1"/>
  <c r="S47" i="1" s="1"/>
  <c r="Q46" i="1"/>
  <c r="R46" i="1" s="1"/>
  <c r="S46" i="1" s="1"/>
  <c r="Q45" i="1"/>
  <c r="R45" i="1" s="1"/>
  <c r="S45" i="1" s="1"/>
  <c r="Q50" i="1"/>
  <c r="R50" i="1" s="1"/>
  <c r="S50" i="1" s="1"/>
  <c r="Q32" i="1"/>
  <c r="R32" i="1" s="1"/>
  <c r="S32" i="1" s="1"/>
  <c r="Q22" i="1"/>
  <c r="R22" i="1" s="1"/>
  <c r="S22" i="1" s="1"/>
  <c r="Q20" i="1"/>
  <c r="R20" i="1" s="1"/>
  <c r="S20" i="1" s="1"/>
  <c r="Q40" i="1"/>
  <c r="R40" i="1" s="1"/>
  <c r="S40" i="1" s="1"/>
  <c r="Q28" i="1"/>
  <c r="R28" i="1" s="1"/>
  <c r="S28" i="1" s="1"/>
  <c r="Q35" i="1"/>
  <c r="R35" i="1" s="1"/>
  <c r="S35" i="1" s="1"/>
  <c r="Q41" i="1"/>
  <c r="R41" i="1" s="1"/>
  <c r="S41" i="1" s="1"/>
  <c r="Q29" i="1"/>
  <c r="R29" i="1" s="1"/>
  <c r="S29" i="1" s="1"/>
  <c r="Q21" i="1"/>
  <c r="R21" i="1" s="1"/>
  <c r="S21" i="1" s="1"/>
  <c r="Q36" i="1"/>
  <c r="R36" i="1" s="1"/>
  <c r="S36" i="1" s="1"/>
  <c r="Q24" i="1"/>
  <c r="R24" i="1" s="1"/>
  <c r="S24" i="1" s="1"/>
  <c r="Q23" i="1"/>
  <c r="R23" i="1" s="1"/>
  <c r="S23" i="1" s="1"/>
  <c r="Q19" i="1"/>
  <c r="R19" i="1" s="1"/>
  <c r="S19" i="1" s="1"/>
  <c r="Q38" i="1"/>
  <c r="R38" i="1" s="1"/>
  <c r="S38" i="1" s="1"/>
  <c r="Q18" i="1"/>
  <c r="R18" i="1" s="1"/>
  <c r="S18" i="1" s="1"/>
  <c r="Q33" i="1"/>
  <c r="R33" i="1" s="1"/>
  <c r="S33" i="1" s="1"/>
  <c r="Q26" i="1"/>
  <c r="R26" i="1" s="1"/>
  <c r="S26" i="1" s="1"/>
  <c r="Q31" i="1"/>
  <c r="R31" i="1" s="1"/>
  <c r="S31" i="1" s="1"/>
  <c r="Q25" i="1"/>
  <c r="R25" i="1" s="1"/>
  <c r="S25" i="1" s="1"/>
  <c r="Q37" i="1"/>
  <c r="R37" i="1" s="1"/>
  <c r="S37" i="1" s="1"/>
  <c r="Q34" i="1"/>
  <c r="R34" i="1" s="1"/>
  <c r="S34" i="1" s="1"/>
  <c r="Q27" i="1"/>
  <c r="R27" i="1" s="1"/>
  <c r="S27" i="1" s="1"/>
  <c r="Q30" i="1"/>
  <c r="R30" i="1" s="1"/>
  <c r="S30" i="1" s="1"/>
  <c r="Q7" i="1"/>
  <c r="R7" i="1" s="1"/>
  <c r="S7" i="1" s="1"/>
  <c r="Q4" i="1"/>
  <c r="R4" i="1" s="1"/>
  <c r="S4" i="1" s="1"/>
  <c r="Q16" i="1"/>
  <c r="R16" i="1" s="1"/>
  <c r="S16" i="1" s="1"/>
  <c r="Q2" i="1"/>
  <c r="R2" i="1" s="1"/>
  <c r="S2" i="1" s="1"/>
  <c r="Q5" i="1"/>
  <c r="R5" i="1" s="1"/>
  <c r="S5" i="1" s="1"/>
  <c r="Q12" i="1"/>
  <c r="R12" i="1" s="1"/>
  <c r="S12" i="1" s="1"/>
  <c r="Q3" i="1"/>
  <c r="R3" i="1" s="1"/>
  <c r="S3" i="1" s="1"/>
  <c r="Q13" i="1"/>
  <c r="R13" i="1" s="1"/>
  <c r="S13" i="1" s="1"/>
  <c r="Q14" i="1"/>
  <c r="R14" i="1" s="1"/>
  <c r="S14" i="1" s="1"/>
  <c r="Q17" i="1"/>
  <c r="R17" i="1" s="1"/>
  <c r="S17" i="1" s="1"/>
  <c r="Q9" i="1"/>
  <c r="R9" i="1" s="1"/>
  <c r="S9" i="1" s="1"/>
  <c r="Q11" i="1"/>
  <c r="R11" i="1" s="1"/>
  <c r="S11" i="1" s="1"/>
  <c r="Q15" i="1"/>
  <c r="R15" i="1" s="1"/>
  <c r="S15" i="1" s="1"/>
  <c r="Q10" i="1"/>
  <c r="R10" i="1" s="1"/>
  <c r="S10" i="1" s="1"/>
  <c r="Q6" i="1"/>
  <c r="R6" i="1" s="1"/>
  <c r="S6" i="1" s="1"/>
  <c r="Q8" i="1"/>
  <c r="R8" i="1" s="1"/>
  <c r="S8" i="1" s="1"/>
</calcChain>
</file>

<file path=xl/sharedStrings.xml><?xml version="1.0" encoding="utf-8"?>
<sst xmlns="http://schemas.openxmlformats.org/spreadsheetml/2006/main" count="139" uniqueCount="80">
  <si>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</si>
  <si>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</si>
  <si>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</si>
  <si>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</si>
  <si>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</si>
  <si>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</si>
  <si>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</si>
  <si>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</si>
  <si>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</si>
  <si>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</si>
  <si>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</si>
  <si>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</si>
  <si>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</si>
  <si>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</si>
  <si>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</si>
  <si>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</si>
  <si>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</si>
  <si>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</si>
  <si>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</si>
  <si>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Northam</t>
  </si>
  <si>
    <t xml:space="preserve">Darn Noble          </t>
  </si>
  <si>
    <t xml:space="preserve">Polo King           </t>
  </si>
  <si>
    <t xml:space="preserve">Ultimate Style      </t>
  </si>
  <si>
    <t xml:space="preserve">Buckland            </t>
  </si>
  <si>
    <t xml:space="preserve">Jackemjames         </t>
  </si>
  <si>
    <t xml:space="preserve">Whaitiri            </t>
  </si>
  <si>
    <t xml:space="preserve">Salchino            </t>
  </si>
  <si>
    <t xml:space="preserve">Devonia             </t>
  </si>
  <si>
    <t xml:space="preserve">Real Senor          </t>
  </si>
  <si>
    <t xml:space="preserve">Rubys Moon          </t>
  </si>
  <si>
    <t xml:space="preserve">Beauty In Me        </t>
  </si>
  <si>
    <t xml:space="preserve">Sootie Boy          </t>
  </si>
  <si>
    <t xml:space="preserve">Ians Special        </t>
  </si>
  <si>
    <t xml:space="preserve">Military Beat       </t>
  </si>
  <si>
    <t xml:space="preserve">Betoken             </t>
  </si>
  <si>
    <t xml:space="preserve">See Ya Champ        </t>
  </si>
  <si>
    <t xml:space="preserve">Money For Old Rope  </t>
  </si>
  <si>
    <t xml:space="preserve">Strakin             </t>
  </si>
  <si>
    <t xml:space="preserve">Traded Crown        </t>
  </si>
  <si>
    <t xml:space="preserve">Heaps Of Moolah     </t>
  </si>
  <si>
    <t xml:space="preserve">Eldorado River      </t>
  </si>
  <si>
    <t xml:space="preserve">No More Dust        </t>
  </si>
  <si>
    <t xml:space="preserve">Salacia Queen       </t>
  </si>
  <si>
    <t xml:space="preserve">Three Eze           </t>
  </si>
  <si>
    <t xml:space="preserve">Yulong Wall         </t>
  </si>
  <si>
    <t xml:space="preserve">Jack In The Black   </t>
  </si>
  <si>
    <t xml:space="preserve">Royal Choisir       </t>
  </si>
  <si>
    <t xml:space="preserve">Flickas Chance      </t>
  </si>
  <si>
    <t xml:space="preserve">Jag The Joker       </t>
  </si>
  <si>
    <t xml:space="preserve">Dark Mission        </t>
  </si>
  <si>
    <t xml:space="preserve">My Fury             </t>
  </si>
  <si>
    <t xml:space="preserve">Airlie Queen        </t>
  </si>
  <si>
    <t xml:space="preserve">Alterno             </t>
  </si>
  <si>
    <t xml:space="preserve">Annihilator         </t>
  </si>
  <si>
    <t xml:space="preserve">Blazing Tycoon      </t>
  </si>
  <si>
    <t xml:space="preserve">Excelestial         </t>
  </si>
  <si>
    <t xml:space="preserve">Whim Creek          </t>
  </si>
  <si>
    <t xml:space="preserve">Celebrity Witness   </t>
  </si>
  <si>
    <t xml:space="preserve">Snippy Miss         </t>
  </si>
  <si>
    <t xml:space="preserve">Tiff Has Spoken     </t>
  </si>
  <si>
    <t xml:space="preserve">Cable Guy           </t>
  </si>
  <si>
    <t xml:space="preserve">Lincolns Law        </t>
  </si>
  <si>
    <t xml:space="preserve">Success Play        </t>
  </si>
  <si>
    <t xml:space="preserve">The Roan Ranger     </t>
  </si>
  <si>
    <t xml:space="preserve">Classic Rogue       </t>
  </si>
  <si>
    <t xml:space="preserve">All Man             </t>
  </si>
  <si>
    <t xml:space="preserve">Apparition          </t>
  </si>
  <si>
    <t xml:space="preserve">Marlize             </t>
  </si>
  <si>
    <t xml:space="preserve">Regal City          </t>
  </si>
  <si>
    <t xml:space="preserve">Ataboy Charlie      </t>
  </si>
  <si>
    <t xml:space="preserve">True Moon           </t>
  </si>
  <si>
    <t xml:space="preserve">Riding Hood Fame    </t>
  </si>
  <si>
    <t xml:space="preserve">Popcorn Tender      </t>
  </si>
  <si>
    <t xml:space="preserve">Kentucky Blue       </t>
  </si>
  <si>
    <t xml:space="preserve">Reguardless         </t>
  </si>
  <si>
    <t xml:space="preserve">Kelora              </t>
  </si>
  <si>
    <t xml:space="preserve">Firebrace           </t>
  </si>
  <si>
    <t xml:space="preserve">Tibetan Black       </t>
  </si>
  <si>
    <t xml:space="preserve">Feels Hot           </t>
  </si>
  <si>
    <t xml:space="preserve">Miss Malibu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</si>
</sst>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1"/>
  <sheetViews>
    <sheetView tabSelected="1" topLeftCell="B1" workbookViewId="0">
      <pane ySplit="1" topLeftCell="A2" activePane="bottomLeft" state="frozen"/>
      <selection activeCell="B1" sqref="B1"/>
      <selection pane="bottomLeft" activeCell="C68" sqref="C68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4</v>
      </c>
      <c r="B2" s="5">
        <v>0.57152777777777775</v>
      </c>
      <c r="C2" s="1" t="s">
        <v>19</v>
      </c>
      <c r="D2" s="1">
        <v>1</v>
      </c>
      <c r="E2" s="1">
        <v>3</v>
      </c>
      <c r="F2" s="1" t="s">
        <v>22</v>
      </c>
      <c r="G2" s="1">
        <v>76.88</v>
      </c>
      <c r="H2" s="1">
        <f>1+COUNTIFS(A:A,A2,G:G,"&gt;"&amp;G2)</f>
        <v>1</v>
      </c>
      <c r="I2" s="2">
        <f>AVERAGEIF(A:A,A2,G:G)</f>
        <v>48.472499999999997</v>
      </c>
      <c r="J2" s="2">
        <f>G2-I2</f>
        <v>28.407499999999999</v>
      </c>
      <c r="K2" s="2">
        <f>90+J2</f>
        <v>118.4075</v>
      </c>
      <c r="L2" s="2">
        <f>EXP(0.06*K2)</f>
        <v>1217.3723457828687</v>
      </c>
      <c r="M2" s="2">
        <f>SUMIF(A:A,A2,L:L)</f>
        <v>2586.8110141140683</v>
      </c>
      <c r="N2" s="3">
        <f>L2/M2</f>
        <v>0.47060737685926185</v>
      </c>
      <c r="O2" s="6">
        <f>1/N2</f>
        <v>2.1249135673856139</v>
      </c>
      <c r="P2" s="3">
        <f>IF(O2&gt;21,"",N2)</f>
        <v>0.47060737685926185</v>
      </c>
      <c r="Q2" s="3">
        <f>IF(ISNUMBER(P2),SUMIF(A:A,A2,P:P),"")</f>
        <v>0.97294087865473389</v>
      </c>
      <c r="R2" s="3">
        <f>IFERROR(P2*(1/Q2),"")</f>
        <v>0.48369575909890988</v>
      </c>
      <c r="S2" s="7">
        <f>IFERROR(1/R2,"")</f>
        <v>2.0674152733175242</v>
      </c>
    </row>
    <row r="3" spans="1:19" x14ac:dyDescent="0.3">
      <c r="A3" s="1">
        <v>4</v>
      </c>
      <c r="B3" s="5">
        <v>0.57152777777777775</v>
      </c>
      <c r="C3" s="1" t="s">
        <v>19</v>
      </c>
      <c r="D3" s="1">
        <v>1</v>
      </c>
      <c r="E3" s="1">
        <v>1</v>
      </c>
      <c r="F3" s="1" t="s">
        <v>20</v>
      </c>
      <c r="G3" s="1">
        <v>56.85</v>
      </c>
      <c r="H3" s="1">
        <f>1+COUNTIFS(A:A,A3,G:G,"&gt;"&amp;G3)</f>
        <v>2</v>
      </c>
      <c r="I3" s="2">
        <f>AVERAGEIF(A:A,A3,G:G)</f>
        <v>48.472499999999997</v>
      </c>
      <c r="J3" s="2">
        <f>G3-I3</f>
        <v>8.3775000000000048</v>
      </c>
      <c r="K3" s="2">
        <f>90+J3</f>
        <v>98.377499999999998</v>
      </c>
      <c r="L3" s="2">
        <f>EXP(0.06*K3)</f>
        <v>366.00610002593299</v>
      </c>
      <c r="M3" s="2">
        <f>SUMIF(A:A,A3,L:L)</f>
        <v>2586.8110141140683</v>
      </c>
      <c r="N3" s="3">
        <f>L3/M3</f>
        <v>0.14148930788872602</v>
      </c>
      <c r="O3" s="6">
        <f>1/N3</f>
        <v>7.0676718610175691</v>
      </c>
      <c r="P3" s="3">
        <f>IF(O3&gt;21,"",N3)</f>
        <v>0.14148930788872602</v>
      </c>
      <c r="Q3" s="3">
        <f>IF(ISNUMBER(P3),SUMIF(A:A,A3,P:P),"")</f>
        <v>0.97294087865473389</v>
      </c>
      <c r="R3" s="3">
        <f>IFERROR(P3*(1/Q3),"")</f>
        <v>0.14542436338409431</v>
      </c>
      <c r="S3" s="7">
        <f>IFERROR(1/R3,"")</f>
        <v>6.8764268705017715</v>
      </c>
    </row>
    <row r="4" spans="1:19" x14ac:dyDescent="0.3">
      <c r="A4" s="1">
        <v>4</v>
      </c>
      <c r="B4" s="5">
        <v>0.57152777777777775</v>
      </c>
      <c r="C4" s="1" t="s">
        <v>19</v>
      </c>
      <c r="D4" s="1">
        <v>1</v>
      </c>
      <c r="E4" s="1">
        <v>4</v>
      </c>
      <c r="F4" s="1" t="s">
        <v>23</v>
      </c>
      <c r="G4" s="1">
        <v>53.06</v>
      </c>
      <c r="H4" s="1">
        <f>1+COUNTIFS(A:A,A4,G:G,"&gt;"&amp;G4)</f>
        <v>3</v>
      </c>
      <c r="I4" s="2">
        <f>AVERAGEIF(A:A,A4,G:G)</f>
        <v>48.472499999999997</v>
      </c>
      <c r="J4" s="2">
        <f>G4-I4</f>
        <v>4.5875000000000057</v>
      </c>
      <c r="K4" s="2">
        <f>90+J4</f>
        <v>94.587500000000006</v>
      </c>
      <c r="L4" s="2">
        <f>EXP(0.06*K4)</f>
        <v>291.56121973972603</v>
      </c>
      <c r="M4" s="2">
        <f>SUMIF(A:A,A4,L:L)</f>
        <v>2586.8110141140683</v>
      </c>
      <c r="N4" s="3">
        <f>L4/M4</f>
        <v>0.11271067663966167</v>
      </c>
      <c r="O4" s="6">
        <f>1/N4</f>
        <v>8.8722739478977708</v>
      </c>
      <c r="P4" s="3">
        <f>IF(O4&gt;21,"",N4)</f>
        <v>0.11271067663966167</v>
      </c>
      <c r="Q4" s="3">
        <f>IF(ISNUMBER(P4),SUMIF(A:A,A4,P:P),"")</f>
        <v>0.97294087865473389</v>
      </c>
      <c r="R4" s="3">
        <f>IFERROR(P4*(1/Q4),"")</f>
        <v>0.11584535002322495</v>
      </c>
      <c r="S4" s="7">
        <f>IFERROR(1/R4,"")</f>
        <v>8.6321980105331608</v>
      </c>
    </row>
    <row r="5" spans="1:19" x14ac:dyDescent="0.3">
      <c r="A5" s="1">
        <v>4</v>
      </c>
      <c r="B5" s="5">
        <v>0.57152777777777775</v>
      </c>
      <c r="C5" s="1" t="s">
        <v>19</v>
      </c>
      <c r="D5" s="1">
        <v>1</v>
      </c>
      <c r="E5" s="1">
        <v>8</v>
      </c>
      <c r="F5" s="1" t="s">
        <v>27</v>
      </c>
      <c r="G5" s="1">
        <v>46.54</v>
      </c>
      <c r="H5" s="1">
        <f>1+COUNTIFS(A:A,A5,G:G,"&gt;"&amp;G5)</f>
        <v>4</v>
      </c>
      <c r="I5" s="2">
        <f>AVERAGEIF(A:A,A5,G:G)</f>
        <v>48.472499999999997</v>
      </c>
      <c r="J5" s="2">
        <f>G5-I5</f>
        <v>-1.9324999999999974</v>
      </c>
      <c r="K5" s="2">
        <f>90+J5</f>
        <v>88.067499999999995</v>
      </c>
      <c r="L5" s="2">
        <f>EXP(0.06*K5)</f>
        <v>197.16678600176232</v>
      </c>
      <c r="M5" s="2">
        <f>SUMIF(A:A,A5,L:L)</f>
        <v>2586.8110141140683</v>
      </c>
      <c r="N5" s="3">
        <f>L5/M5</f>
        <v>7.6220019524421284E-2</v>
      </c>
      <c r="O5" s="6">
        <f>1/N5</f>
        <v>13.119912671756728</v>
      </c>
      <c r="P5" s="3">
        <f>IF(O5&gt;21,"",N5)</f>
        <v>7.6220019524421284E-2</v>
      </c>
      <c r="Q5" s="3">
        <f>IF(ISNUMBER(P5),SUMIF(A:A,A5,P:P),"")</f>
        <v>0.97294087865473389</v>
      </c>
      <c r="R5" s="3">
        <f>IFERROR(P5*(1/Q5),"")</f>
        <v>7.833982639295535E-2</v>
      </c>
      <c r="S5" s="7">
        <f>IFERROR(1/R5,"")</f>
        <v>12.764899362732367</v>
      </c>
    </row>
    <row r="6" spans="1:19" x14ac:dyDescent="0.3">
      <c r="A6" s="1">
        <v>4</v>
      </c>
      <c r="B6" s="5">
        <v>0.57152777777777775</v>
      </c>
      <c r="C6" s="1" t="s">
        <v>19</v>
      </c>
      <c r="D6" s="1">
        <v>1</v>
      </c>
      <c r="E6" s="1">
        <v>6</v>
      </c>
      <c r="F6" s="1" t="s">
        <v>25</v>
      </c>
      <c r="G6" s="1">
        <v>43.11</v>
      </c>
      <c r="H6" s="1">
        <f>1+COUNTIFS(A:A,A6,G:G,"&gt;"&amp;G6)</f>
        <v>5</v>
      </c>
      <c r="I6" s="2">
        <f>AVERAGEIF(A:A,A6,G:G)</f>
        <v>48.472499999999997</v>
      </c>
      <c r="J6" s="2">
        <f>G6-I6</f>
        <v>-5.3624999999999972</v>
      </c>
      <c r="K6" s="2">
        <f>90+J6</f>
        <v>84.637500000000003</v>
      </c>
      <c r="L6" s="2">
        <f>EXP(0.06*K6)</f>
        <v>160.49294737246007</v>
      </c>
      <c r="M6" s="2">
        <f>SUMIF(A:A,A6,L:L)</f>
        <v>2586.8110141140683</v>
      </c>
      <c r="N6" s="3">
        <f>L6/M6</f>
        <v>6.2042780279187013E-2</v>
      </c>
      <c r="O6" s="6">
        <f>1/N6</f>
        <v>16.117910827014661</v>
      </c>
      <c r="P6" s="3">
        <f>IF(O6&gt;21,"",N6)</f>
        <v>6.2042780279187013E-2</v>
      </c>
      <c r="Q6" s="3">
        <f>IF(ISNUMBER(P6),SUMIF(A:A,A6,P:P),"")</f>
        <v>0.97294087865473389</v>
      </c>
      <c r="R6" s="3">
        <f>IFERROR(P6*(1/Q6),"")</f>
        <v>6.376829429242642E-2</v>
      </c>
      <c r="S6" s="7">
        <f>IFERROR(1/R6,"")</f>
        <v>15.681774322114292</v>
      </c>
    </row>
    <row r="7" spans="1:19" x14ac:dyDescent="0.3">
      <c r="A7" s="1">
        <v>4</v>
      </c>
      <c r="B7" s="5">
        <v>0.57152777777777775</v>
      </c>
      <c r="C7" s="1" t="s">
        <v>19</v>
      </c>
      <c r="D7" s="1">
        <v>1</v>
      </c>
      <c r="E7" s="1">
        <v>5</v>
      </c>
      <c r="F7" s="1" t="s">
        <v>24</v>
      </c>
      <c r="G7" s="1">
        <v>42.35</v>
      </c>
      <c r="H7" s="1">
        <f>1+COUNTIFS(A:A,A7,G:G,"&gt;"&amp;G7)</f>
        <v>6</v>
      </c>
      <c r="I7" s="2">
        <f>AVERAGEIF(A:A,A7,G:G)</f>
        <v>48.472499999999997</v>
      </c>
      <c r="J7" s="2">
        <f>G7-I7</f>
        <v>-6.1224999999999952</v>
      </c>
      <c r="K7" s="2">
        <f>90+J7</f>
        <v>83.877499999999998</v>
      </c>
      <c r="L7" s="2">
        <f>EXP(0.06*K7)</f>
        <v>153.33882263995093</v>
      </c>
      <c r="M7" s="2">
        <f>SUMIF(A:A,A7,L:L)</f>
        <v>2586.8110141140683</v>
      </c>
      <c r="N7" s="3">
        <f>L7/M7</f>
        <v>5.9277164741957947E-2</v>
      </c>
      <c r="O7" s="6">
        <f>1/N7</f>
        <v>16.869902674210959</v>
      </c>
      <c r="P7" s="3">
        <f>IF(O7&gt;21,"",N7)</f>
        <v>5.9277164741957947E-2</v>
      </c>
      <c r="Q7" s="3">
        <f>IF(ISNUMBER(P7),SUMIF(A:A,A7,P:P),"")</f>
        <v>0.97294087865473389</v>
      </c>
      <c r="R7" s="3">
        <f>IFERROR(P7*(1/Q7),"")</f>
        <v>6.0925762338117931E-2</v>
      </c>
      <c r="S7" s="7">
        <f>IFERROR(1/R7,"")</f>
        <v>16.413417930666654</v>
      </c>
    </row>
    <row r="8" spans="1:19" x14ac:dyDescent="0.3">
      <c r="A8" s="1">
        <v>4</v>
      </c>
      <c r="B8" s="5">
        <v>0.57152777777777775</v>
      </c>
      <c r="C8" s="1" t="s">
        <v>19</v>
      </c>
      <c r="D8" s="1">
        <v>1</v>
      </c>
      <c r="E8" s="1">
        <v>7</v>
      </c>
      <c r="F8" s="1" t="s">
        <v>26</v>
      </c>
      <c r="G8" s="1">
        <v>39.71</v>
      </c>
      <c r="H8" s="1">
        <f>1+COUNTIFS(A:A,A8,G:G,"&gt;"&amp;G8)</f>
        <v>7</v>
      </c>
      <c r="I8" s="2">
        <f>AVERAGEIF(A:A,A8,G:G)</f>
        <v>48.472499999999997</v>
      </c>
      <c r="J8" s="2">
        <f>G8-I8</f>
        <v>-8.7624999999999957</v>
      </c>
      <c r="K8" s="2">
        <f>90+J8</f>
        <v>81.237500000000011</v>
      </c>
      <c r="L8" s="2">
        <f>EXP(0.06*K8)</f>
        <v>130.87595942318379</v>
      </c>
      <c r="M8" s="2">
        <f>SUMIF(A:A,A8,L:L)</f>
        <v>2586.8110141140683</v>
      </c>
      <c r="N8" s="3">
        <f>L8/M8</f>
        <v>5.0593552721518088E-2</v>
      </c>
      <c r="O8" s="6">
        <f>1/N8</f>
        <v>19.765364284739924</v>
      </c>
      <c r="P8" s="3">
        <f>IF(O8&gt;21,"",N8)</f>
        <v>5.0593552721518088E-2</v>
      </c>
      <c r="Q8" s="3">
        <f>IF(ISNUMBER(P8),SUMIF(A:A,A8,P:P),"")</f>
        <v>0.97294087865473389</v>
      </c>
      <c r="R8" s="3">
        <f>IFERROR(P8*(1/Q8),"")</f>
        <v>5.2000644470271203E-2</v>
      </c>
      <c r="S8" s="7">
        <f>IFERROR(1/R8,"")</f>
        <v>19.230530894125756</v>
      </c>
    </row>
    <row r="9" spans="1:19" x14ac:dyDescent="0.3">
      <c r="A9" s="1">
        <v>4</v>
      </c>
      <c r="B9" s="5">
        <v>0.57152777777777775</v>
      </c>
      <c r="C9" s="1" t="s">
        <v>19</v>
      </c>
      <c r="D9" s="1">
        <v>1</v>
      </c>
      <c r="E9" s="1">
        <v>2</v>
      </c>
      <c r="F9" s="1" t="s">
        <v>21</v>
      </c>
      <c r="G9" s="1">
        <v>29.28</v>
      </c>
      <c r="H9" s="1">
        <f>1+COUNTIFS(A:A,A9,G:G,"&gt;"&amp;G9)</f>
        <v>8</v>
      </c>
      <c r="I9" s="2">
        <f>AVERAGEIF(A:A,A9,G:G)</f>
        <v>48.472499999999997</v>
      </c>
      <c r="J9" s="2">
        <f>G9-I9</f>
        <v>-19.192499999999995</v>
      </c>
      <c r="K9" s="2">
        <f>90+J9</f>
        <v>70.807500000000005</v>
      </c>
      <c r="L9" s="2">
        <f>EXP(0.06*K9)</f>
        <v>69.996833128183297</v>
      </c>
      <c r="M9" s="2">
        <f>SUMIF(A:A,A9,L:L)</f>
        <v>2586.8110141140683</v>
      </c>
      <c r="N9" s="3">
        <f>L9/M9</f>
        <v>2.7059121345266047E-2</v>
      </c>
      <c r="O9" s="6">
        <f>1/N9</f>
        <v>36.956114991329848</v>
      </c>
      <c r="P9" s="3" t="str">
        <f>IF(O9&gt;21,"",N9)</f>
        <v/>
      </c>
      <c r="Q9" s="3" t="str">
        <f>IF(ISNUMBER(P9),SUMIF(A:A,A9,P:P),"")</f>
        <v/>
      </c>
      <c r="R9" s="3" t="str">
        <f>IFERROR(P9*(1/Q9),"")</f>
        <v/>
      </c>
      <c r="S9" s="7" t="str">
        <f>IFERROR(1/R9,"")</f>
        <v/>
      </c>
    </row>
    <row r="10" spans="1:19" x14ac:dyDescent="0.3">
      <c r="A10" s="1">
        <v>8</v>
      </c>
      <c r="B10" s="5">
        <v>0.61944444444444446</v>
      </c>
      <c r="C10" s="1" t="s">
        <v>19</v>
      </c>
      <c r="D10" s="1">
        <v>3</v>
      </c>
      <c r="E10" s="1">
        <v>2</v>
      </c>
      <c r="F10" s="1" t="s">
        <v>29</v>
      </c>
      <c r="G10" s="1">
        <v>71.59</v>
      </c>
      <c r="H10" s="1">
        <f>1+COUNTIFS(A:A,A10,G:G,"&gt;"&amp;G10)</f>
        <v>1</v>
      </c>
      <c r="I10" s="2">
        <f>AVERAGEIF(A:A,A10,G:G)</f>
        <v>48.745000000000005</v>
      </c>
      <c r="J10" s="2">
        <f>G10-I10</f>
        <v>22.844999999999999</v>
      </c>
      <c r="K10" s="2">
        <f>90+J10</f>
        <v>112.845</v>
      </c>
      <c r="L10" s="2">
        <f>EXP(0.06*K10)</f>
        <v>871.92202583779863</v>
      </c>
      <c r="M10" s="2">
        <f>SUMIF(A:A,A10,L:L)</f>
        <v>2504.7705277908849</v>
      </c>
      <c r="N10" s="3">
        <f>L10/M10</f>
        <v>0.34810455335675067</v>
      </c>
      <c r="O10" s="6">
        <f>1/N10</f>
        <v>2.8727001424056704</v>
      </c>
      <c r="P10" s="3">
        <f>IF(O10&gt;21,"",N10)</f>
        <v>0.34810455335675067</v>
      </c>
      <c r="Q10" s="3">
        <f>IF(ISNUMBER(P10),SUMIF(A:A,A10,P:P),"")</f>
        <v>0.94565745987950978</v>
      </c>
      <c r="R10" s="3">
        <f>IFERROR(P10*(1/Q10),"")</f>
        <v>0.36810850453303057</v>
      </c>
      <c r="S10" s="7">
        <f>IFERROR(1/R10,"")</f>
        <v>2.7165903196628522</v>
      </c>
    </row>
    <row r="11" spans="1:19" x14ac:dyDescent="0.3">
      <c r="A11" s="1">
        <v>8</v>
      </c>
      <c r="B11" s="5">
        <v>0.61944444444444446</v>
      </c>
      <c r="C11" s="1" t="s">
        <v>19</v>
      </c>
      <c r="D11" s="1">
        <v>3</v>
      </c>
      <c r="E11" s="1">
        <v>1</v>
      </c>
      <c r="F11" s="1" t="s">
        <v>28</v>
      </c>
      <c r="G11" s="1">
        <v>63.77</v>
      </c>
      <c r="H11" s="1">
        <f>1+COUNTIFS(A:A,A11,G:G,"&gt;"&amp;G11)</f>
        <v>2</v>
      </c>
      <c r="I11" s="2">
        <f>AVERAGEIF(A:A,A11,G:G)</f>
        <v>48.745000000000005</v>
      </c>
      <c r="J11" s="2">
        <f>G11-I11</f>
        <v>15.024999999999999</v>
      </c>
      <c r="K11" s="2">
        <f>90+J11</f>
        <v>105.02500000000001</v>
      </c>
      <c r="L11" s="2">
        <f>EXP(0.06*K11)</f>
        <v>545.3893809409534</v>
      </c>
      <c r="M11" s="2">
        <f>SUMIF(A:A,A11,L:L)</f>
        <v>2504.7705277908849</v>
      </c>
      <c r="N11" s="3">
        <f>L11/M11</f>
        <v>0.21774025799559638</v>
      </c>
      <c r="O11" s="6">
        <f>1/N11</f>
        <v>4.5926279742913882</v>
      </c>
      <c r="P11" s="3">
        <f>IF(O11&gt;21,"",N11)</f>
        <v>0.21774025799559638</v>
      </c>
      <c r="Q11" s="3">
        <f>IF(ISNUMBER(P11),SUMIF(A:A,A11,P:P),"")</f>
        <v>0.94565745987950978</v>
      </c>
      <c r="R11" s="3">
        <f>IFERROR(P11*(1/Q11),"")</f>
        <v>0.23025277886914741</v>
      </c>
      <c r="S11" s="7">
        <f>IFERROR(1/R11,"")</f>
        <v>4.3430529043399719</v>
      </c>
    </row>
    <row r="12" spans="1:19" x14ac:dyDescent="0.3">
      <c r="A12" s="1">
        <v>8</v>
      </c>
      <c r="B12" s="5">
        <v>0.61944444444444446</v>
      </c>
      <c r="C12" s="1" t="s">
        <v>19</v>
      </c>
      <c r="D12" s="1">
        <v>3</v>
      </c>
      <c r="E12" s="1">
        <v>3</v>
      </c>
      <c r="F12" s="1" t="s">
        <v>30</v>
      </c>
      <c r="G12" s="1">
        <v>56.81</v>
      </c>
      <c r="H12" s="1">
        <f>1+COUNTIFS(A:A,A12,G:G,"&gt;"&amp;G12)</f>
        <v>3</v>
      </c>
      <c r="I12" s="2">
        <f>AVERAGEIF(A:A,A12,G:G)</f>
        <v>48.745000000000005</v>
      </c>
      <c r="J12" s="2">
        <f>G12-I12</f>
        <v>8.0649999999999977</v>
      </c>
      <c r="K12" s="2">
        <f>90+J12</f>
        <v>98.064999999999998</v>
      </c>
      <c r="L12" s="2">
        <f>EXP(0.06*K12)</f>
        <v>359.20742243173299</v>
      </c>
      <c r="M12" s="2">
        <f>SUMIF(A:A,A12,L:L)</f>
        <v>2504.7705277908849</v>
      </c>
      <c r="N12" s="3">
        <f>L12/M12</f>
        <v>0.14340931372605245</v>
      </c>
      <c r="O12" s="6">
        <f>1/N12</f>
        <v>6.9730478029498792</v>
      </c>
      <c r="P12" s="3">
        <f>IF(O12&gt;21,"",N12)</f>
        <v>0.14340931372605245</v>
      </c>
      <c r="Q12" s="3">
        <f>IF(ISNUMBER(P12),SUMIF(A:A,A12,P:P),"")</f>
        <v>0.94565745987950978</v>
      </c>
      <c r="R12" s="3">
        <f>IFERROR(P12*(1/Q12),"")</f>
        <v>0.15165038061913544</v>
      </c>
      <c r="S12" s="7">
        <f>IFERROR(1/R12,"")</f>
        <v>6.5941146729559792</v>
      </c>
    </row>
    <row r="13" spans="1:19" x14ac:dyDescent="0.3">
      <c r="A13" s="1">
        <v>8</v>
      </c>
      <c r="B13" s="5">
        <v>0.61944444444444446</v>
      </c>
      <c r="C13" s="1" t="s">
        <v>19</v>
      </c>
      <c r="D13" s="1">
        <v>3</v>
      </c>
      <c r="E13" s="1">
        <v>8</v>
      </c>
      <c r="F13" s="1" t="s">
        <v>35</v>
      </c>
      <c r="G13" s="1">
        <v>50.74</v>
      </c>
      <c r="H13" s="1">
        <f>1+COUNTIFS(A:A,A13,G:G,"&gt;"&amp;G13)</f>
        <v>4</v>
      </c>
      <c r="I13" s="2">
        <f>AVERAGEIF(A:A,A13,G:G)</f>
        <v>48.745000000000005</v>
      </c>
      <c r="J13" s="2">
        <f>G13-I13</f>
        <v>1.9949999999999974</v>
      </c>
      <c r="K13" s="2">
        <f>90+J13</f>
        <v>91.995000000000005</v>
      </c>
      <c r="L13" s="2">
        <f>EXP(0.06*K13)</f>
        <v>249.56015791099037</v>
      </c>
      <c r="M13" s="2">
        <f>SUMIF(A:A,A13,L:L)</f>
        <v>2504.7705277908849</v>
      </c>
      <c r="N13" s="3">
        <f>L13/M13</f>
        <v>9.9633940571431587E-2</v>
      </c>
      <c r="O13" s="6">
        <f>1/N13</f>
        <v>10.036740434682093</v>
      </c>
      <c r="P13" s="3">
        <f>IF(O13&gt;21,"",N13)</f>
        <v>9.9633940571431587E-2</v>
      </c>
      <c r="Q13" s="3">
        <f>IF(ISNUMBER(P13),SUMIF(A:A,A13,P:P),"")</f>
        <v>0.94565745987950978</v>
      </c>
      <c r="R13" s="3">
        <f>IFERROR(P13*(1/Q13),"")</f>
        <v>0.10535944017628368</v>
      </c>
      <c r="S13" s="7">
        <f>IFERROR(1/R13,"")</f>
        <v>9.4913184649314335</v>
      </c>
    </row>
    <row r="14" spans="1:19" x14ac:dyDescent="0.3">
      <c r="A14" s="1">
        <v>8</v>
      </c>
      <c r="B14" s="5">
        <v>0.61944444444444446</v>
      </c>
      <c r="C14" s="1" t="s">
        <v>19</v>
      </c>
      <c r="D14" s="1">
        <v>3</v>
      </c>
      <c r="E14" s="1">
        <v>4</v>
      </c>
      <c r="F14" s="1" t="s">
        <v>31</v>
      </c>
      <c r="G14" s="1">
        <v>44.75</v>
      </c>
      <c r="H14" s="1">
        <f>1+COUNTIFS(A:A,A14,G:G,"&gt;"&amp;G14)</f>
        <v>5</v>
      </c>
      <c r="I14" s="2">
        <f>AVERAGEIF(A:A,A14,G:G)</f>
        <v>48.745000000000005</v>
      </c>
      <c r="J14" s="2">
        <f>G14-I14</f>
        <v>-3.9950000000000045</v>
      </c>
      <c r="K14" s="2">
        <f>90+J14</f>
        <v>86.004999999999995</v>
      </c>
      <c r="L14" s="2">
        <f>EXP(0.06*K14)</f>
        <v>174.21671277997652</v>
      </c>
      <c r="M14" s="2">
        <f>SUMIF(A:A,A14,L:L)</f>
        <v>2504.7705277908849</v>
      </c>
      <c r="N14" s="3">
        <f>L14/M14</f>
        <v>6.9553961469527997E-2</v>
      </c>
      <c r="O14" s="6">
        <f>1/N14</f>
        <v>14.377326307116324</v>
      </c>
      <c r="P14" s="3">
        <f>IF(O14&gt;21,"",N14)</f>
        <v>6.9553961469527997E-2</v>
      </c>
      <c r="Q14" s="3">
        <f>IF(ISNUMBER(P14),SUMIF(A:A,A14,P:P),"")</f>
        <v>0.94565745987950978</v>
      </c>
      <c r="R14" s="3">
        <f>IFERROR(P14*(1/Q14),"")</f>
        <v>7.3550904445241899E-2</v>
      </c>
      <c r="S14" s="7">
        <f>IFERROR(1/R14,"")</f>
        <v>13.596025875446475</v>
      </c>
    </row>
    <row r="15" spans="1:19" x14ac:dyDescent="0.3">
      <c r="A15" s="1">
        <v>8</v>
      </c>
      <c r="B15" s="5">
        <v>0.61944444444444446</v>
      </c>
      <c r="C15" s="1" t="s">
        <v>19</v>
      </c>
      <c r="D15" s="1">
        <v>3</v>
      </c>
      <c r="E15" s="1">
        <v>5</v>
      </c>
      <c r="F15" s="1" t="s">
        <v>32</v>
      </c>
      <c r="G15" s="1">
        <v>44.18</v>
      </c>
      <c r="H15" s="1">
        <f>1+COUNTIFS(A:A,A15,G:G,"&gt;"&amp;G15)</f>
        <v>6</v>
      </c>
      <c r="I15" s="2">
        <f>AVERAGEIF(A:A,A15,G:G)</f>
        <v>48.745000000000005</v>
      </c>
      <c r="J15" s="2">
        <f>G15-I15</f>
        <v>-4.5650000000000048</v>
      </c>
      <c r="K15" s="2">
        <f>90+J15</f>
        <v>85.435000000000002</v>
      </c>
      <c r="L15" s="2">
        <f>EXP(0.06*K15)</f>
        <v>168.3592349903351</v>
      </c>
      <c r="M15" s="2">
        <f>SUMIF(A:A,A15,L:L)</f>
        <v>2504.7705277908849</v>
      </c>
      <c r="N15" s="3">
        <f>L15/M15</f>
        <v>6.7215432760150573E-2</v>
      </c>
      <c r="O15" s="6">
        <f>1/N15</f>
        <v>14.877535692857448</v>
      </c>
      <c r="P15" s="3">
        <f>IF(O15&gt;21,"",N15)</f>
        <v>6.7215432760150573E-2</v>
      </c>
      <c r="Q15" s="3">
        <f>IF(ISNUMBER(P15),SUMIF(A:A,A15,P:P),"")</f>
        <v>0.94565745987950978</v>
      </c>
      <c r="R15" s="3">
        <f>IFERROR(P15*(1/Q15),"")</f>
        <v>7.1077991357160961E-2</v>
      </c>
      <c r="S15" s="7">
        <f>IFERROR(1/R15,"")</f>
        <v>14.069052612574316</v>
      </c>
    </row>
    <row r="16" spans="1:19" x14ac:dyDescent="0.3">
      <c r="A16" s="1">
        <v>8</v>
      </c>
      <c r="B16" s="5">
        <v>0.61944444444444446</v>
      </c>
      <c r="C16" s="1" t="s">
        <v>19</v>
      </c>
      <c r="D16" s="1">
        <v>3</v>
      </c>
      <c r="E16" s="1">
        <v>6</v>
      </c>
      <c r="F16" s="1" t="s">
        <v>33</v>
      </c>
      <c r="G16" s="1">
        <v>29.96</v>
      </c>
      <c r="H16" s="1">
        <f>1+COUNTIFS(A:A,A16,G:G,"&gt;"&amp;G16)</f>
        <v>7</v>
      </c>
      <c r="I16" s="2">
        <f>AVERAGEIF(A:A,A16,G:G)</f>
        <v>48.745000000000005</v>
      </c>
      <c r="J16" s="2">
        <f>G16-I16</f>
        <v>-18.785000000000004</v>
      </c>
      <c r="K16" s="2">
        <f>90+J16</f>
        <v>71.215000000000003</v>
      </c>
      <c r="L16" s="2">
        <f>EXP(0.06*K16)</f>
        <v>71.729349401927152</v>
      </c>
      <c r="M16" s="2">
        <f>SUMIF(A:A,A16,L:L)</f>
        <v>2504.7705277908849</v>
      </c>
      <c r="N16" s="3">
        <f>L16/M16</f>
        <v>2.8637094139393995E-2</v>
      </c>
      <c r="O16" s="6">
        <f>1/N16</f>
        <v>34.91974413089531</v>
      </c>
      <c r="P16" s="3" t="str">
        <f>IF(O16&gt;21,"",N16)</f>
        <v/>
      </c>
      <c r="Q16" s="3" t="str">
        <f>IF(ISNUMBER(P16),SUMIF(A:A,A16,P:P),"")</f>
        <v/>
      </c>
      <c r="R16" s="3" t="str">
        <f>IFERROR(P16*(1/Q16),"")</f>
        <v/>
      </c>
      <c r="S16" s="7" t="str">
        <f>IFERROR(1/R16,"")</f>
        <v/>
      </c>
    </row>
    <row r="17" spans="1:19" x14ac:dyDescent="0.3">
      <c r="A17" s="1">
        <v>8</v>
      </c>
      <c r="B17" s="5">
        <v>0.61944444444444446</v>
      </c>
      <c r="C17" s="1" t="s">
        <v>19</v>
      </c>
      <c r="D17" s="1">
        <v>3</v>
      </c>
      <c r="E17" s="1">
        <v>7</v>
      </c>
      <c r="F17" s="1" t="s">
        <v>34</v>
      </c>
      <c r="G17" s="1">
        <v>28.16</v>
      </c>
      <c r="H17" s="1">
        <f>1+COUNTIFS(A:A,A17,G:G,"&gt;"&amp;G17)</f>
        <v>8</v>
      </c>
      <c r="I17" s="2">
        <f>AVERAGEIF(A:A,A17,G:G)</f>
        <v>48.745000000000005</v>
      </c>
      <c r="J17" s="2">
        <f>G17-I17</f>
        <v>-20.585000000000004</v>
      </c>
      <c r="K17" s="2">
        <f>90+J17</f>
        <v>69.414999999999992</v>
      </c>
      <c r="L17" s="2">
        <f>EXP(0.06*K17)</f>
        <v>64.386243497170696</v>
      </c>
      <c r="M17" s="2">
        <f>SUMIF(A:A,A17,L:L)</f>
        <v>2504.7705277908849</v>
      </c>
      <c r="N17" s="3">
        <f>L17/M17</f>
        <v>2.5705445981096316E-2</v>
      </c>
      <c r="O17" s="6">
        <f>1/N17</f>
        <v>38.902262218496269</v>
      </c>
      <c r="P17" s="3" t="str">
        <f>IF(O17&gt;21,"",N17)</f>
        <v/>
      </c>
      <c r="Q17" s="3" t="str">
        <f>IF(ISNUMBER(P17),SUMIF(A:A,A17,P:P),"")</f>
        <v/>
      </c>
      <c r="R17" s="3" t="str">
        <f>IFERROR(P17*(1/Q17),"")</f>
        <v/>
      </c>
      <c r="S17" s="7" t="str">
        <f>IFERROR(1/R17,"")</f>
        <v/>
      </c>
    </row>
    <row r="18" spans="1:19" x14ac:dyDescent="0.3">
      <c r="A18" s="1">
        <v>22</v>
      </c>
      <c r="B18" s="5">
        <v>0.6958333333333333</v>
      </c>
      <c r="C18" s="1" t="s">
        <v>19</v>
      </c>
      <c r="D18" s="1">
        <v>6</v>
      </c>
      <c r="E18" s="1">
        <v>2</v>
      </c>
      <c r="F18" s="1" t="s">
        <v>36</v>
      </c>
      <c r="G18" s="1">
        <v>74.16</v>
      </c>
      <c r="H18" s="1">
        <f>1+COUNTIFS(A:A,A18,G:G,"&gt;"&amp;G18)</f>
        <v>1</v>
      </c>
      <c r="I18" s="2">
        <f>AVERAGEIF(A:A,A18,G:G)</f>
        <v>47.41</v>
      </c>
      <c r="J18" s="2">
        <f>G18-I18</f>
        <v>26.75</v>
      </c>
      <c r="K18" s="2">
        <f>90+J18</f>
        <v>116.75</v>
      </c>
      <c r="L18" s="2">
        <f>EXP(0.06*K18)</f>
        <v>1102.1300550101921</v>
      </c>
      <c r="M18" s="2">
        <f>SUMIF(A:A,A18,L:L)</f>
        <v>3627.3110102906021</v>
      </c>
      <c r="N18" s="3">
        <f>L18/M18</f>
        <v>0.3038421717584936</v>
      </c>
      <c r="O18" s="6">
        <f>1/N18</f>
        <v>3.2911823734423593</v>
      </c>
      <c r="P18" s="3">
        <f>IF(O18&gt;21,"",N18)</f>
        <v>0.3038421717584936</v>
      </c>
      <c r="Q18" s="3">
        <f>IF(ISNUMBER(P18),SUMIF(A:A,A18,P:P),"")</f>
        <v>0.89802281924081051</v>
      </c>
      <c r="R18" s="3">
        <f>IFERROR(P18*(1/Q18),"")</f>
        <v>0.33834571377079492</v>
      </c>
      <c r="S18" s="7">
        <f>IFERROR(1/R18,"")</f>
        <v>2.9555568736343698</v>
      </c>
    </row>
    <row r="19" spans="1:19" x14ac:dyDescent="0.3">
      <c r="A19" s="1">
        <v>22</v>
      </c>
      <c r="B19" s="5">
        <v>0.6958333333333333</v>
      </c>
      <c r="C19" s="1" t="s">
        <v>19</v>
      </c>
      <c r="D19" s="1">
        <v>6</v>
      </c>
      <c r="E19" s="1">
        <v>3</v>
      </c>
      <c r="F19" s="1" t="s">
        <v>37</v>
      </c>
      <c r="G19" s="1">
        <v>61.18</v>
      </c>
      <c r="H19" s="1">
        <f>1+COUNTIFS(A:A,A19,G:G,"&gt;"&amp;G19)</f>
        <v>2</v>
      </c>
      <c r="I19" s="2">
        <f>AVERAGEIF(A:A,A19,G:G)</f>
        <v>47.41</v>
      </c>
      <c r="J19" s="2">
        <f>G19-I19</f>
        <v>13.770000000000003</v>
      </c>
      <c r="K19" s="2">
        <f>90+J19</f>
        <v>103.77000000000001</v>
      </c>
      <c r="L19" s="2">
        <f>EXP(0.06*K19)</f>
        <v>505.82967401391562</v>
      </c>
      <c r="M19" s="2">
        <f>SUMIF(A:A,A19,L:L)</f>
        <v>3627.3110102906021</v>
      </c>
      <c r="N19" s="3">
        <f>L19/M19</f>
        <v>0.13945031803969604</v>
      </c>
      <c r="O19" s="6">
        <f>1/N19</f>
        <v>7.1710126879405118</v>
      </c>
      <c r="P19" s="3">
        <f>IF(O19&gt;21,"",N19)</f>
        <v>0.13945031803969604</v>
      </c>
      <c r="Q19" s="3">
        <f>IF(ISNUMBER(P19),SUMIF(A:A,A19,P:P),"")</f>
        <v>0.89802281924081051</v>
      </c>
      <c r="R19" s="3">
        <f>IFERROR(P19*(1/Q19),"")</f>
        <v>0.15528594045927194</v>
      </c>
      <c r="S19" s="7">
        <f>IFERROR(1/R19,"")</f>
        <v>6.4397330308359617</v>
      </c>
    </row>
    <row r="20" spans="1:19" x14ac:dyDescent="0.3">
      <c r="A20" s="1">
        <v>22</v>
      </c>
      <c r="B20" s="5">
        <v>0.6958333333333333</v>
      </c>
      <c r="C20" s="1" t="s">
        <v>19</v>
      </c>
      <c r="D20" s="1">
        <v>6</v>
      </c>
      <c r="E20" s="1">
        <v>8</v>
      </c>
      <c r="F20" s="1" t="s">
        <v>42</v>
      </c>
      <c r="G20" s="1">
        <v>60.81</v>
      </c>
      <c r="H20" s="1">
        <f>1+COUNTIFS(A:A,A20,G:G,"&gt;"&amp;G20)</f>
        <v>3</v>
      </c>
      <c r="I20" s="2">
        <f>AVERAGEIF(A:A,A20,G:G)</f>
        <v>47.41</v>
      </c>
      <c r="J20" s="2">
        <f>G20-I20</f>
        <v>13.400000000000006</v>
      </c>
      <c r="K20" s="2">
        <f>90+J20</f>
        <v>103.4</v>
      </c>
      <c r="L20" s="2">
        <f>EXP(0.06*K20)</f>
        <v>494.72398451120785</v>
      </c>
      <c r="M20" s="2">
        <f>SUMIF(A:A,A20,L:L)</f>
        <v>3627.3110102906021</v>
      </c>
      <c r="N20" s="3">
        <f>L20/M20</f>
        <v>0.13638863144287511</v>
      </c>
      <c r="O20" s="6">
        <f>1/N20</f>
        <v>7.3319893998558019</v>
      </c>
      <c r="P20" s="3">
        <f>IF(O20&gt;21,"",N20)</f>
        <v>0.13638863144287511</v>
      </c>
      <c r="Q20" s="3">
        <f>IF(ISNUMBER(P20),SUMIF(A:A,A20,P:P),"")</f>
        <v>0.89802281924081051</v>
      </c>
      <c r="R20" s="3">
        <f>IFERROR(P20*(1/Q20),"")</f>
        <v>0.15187657654198386</v>
      </c>
      <c r="S20" s="7">
        <f>IFERROR(1/R20,"")</f>
        <v>6.5842937915022457</v>
      </c>
    </row>
    <row r="21" spans="1:19" x14ac:dyDescent="0.3">
      <c r="A21" s="1">
        <v>22</v>
      </c>
      <c r="B21" s="5">
        <v>0.6958333333333333</v>
      </c>
      <c r="C21" s="1" t="s">
        <v>19</v>
      </c>
      <c r="D21" s="1">
        <v>6</v>
      </c>
      <c r="E21" s="1">
        <v>9</v>
      </c>
      <c r="F21" s="1" t="s">
        <v>43</v>
      </c>
      <c r="G21" s="1">
        <v>59.19</v>
      </c>
      <c r="H21" s="1">
        <f>1+COUNTIFS(A:A,A21,G:G,"&gt;"&amp;G21)</f>
        <v>4</v>
      </c>
      <c r="I21" s="2">
        <f>AVERAGEIF(A:A,A21,G:G)</f>
        <v>47.41</v>
      </c>
      <c r="J21" s="2">
        <f>G21-I21</f>
        <v>11.780000000000001</v>
      </c>
      <c r="K21" s="2">
        <f>90+J21</f>
        <v>101.78</v>
      </c>
      <c r="L21" s="2">
        <f>EXP(0.06*K21)</f>
        <v>448.89993455582243</v>
      </c>
      <c r="M21" s="2">
        <f>SUMIF(A:A,A21,L:L)</f>
        <v>3627.3110102906021</v>
      </c>
      <c r="N21" s="3">
        <f>L21/M21</f>
        <v>0.12375556804539316</v>
      </c>
      <c r="O21" s="6">
        <f>1/N21</f>
        <v>8.0804445068136506</v>
      </c>
      <c r="P21" s="3">
        <f>IF(O21&gt;21,"",N21)</f>
        <v>0.12375556804539316</v>
      </c>
      <c r="Q21" s="3">
        <f>IF(ISNUMBER(P21),SUMIF(A:A,A21,P:P),"")</f>
        <v>0.89802281924081051</v>
      </c>
      <c r="R21" s="3">
        <f>IFERROR(P21*(1/Q21),"")</f>
        <v>0.13780893468833702</v>
      </c>
      <c r="S21" s="7">
        <f>IFERROR(1/R21,"")</f>
        <v>7.2564235567277153</v>
      </c>
    </row>
    <row r="22" spans="1:19" x14ac:dyDescent="0.3">
      <c r="A22" s="1">
        <v>22</v>
      </c>
      <c r="B22" s="5">
        <v>0.6958333333333333</v>
      </c>
      <c r="C22" s="1" t="s">
        <v>19</v>
      </c>
      <c r="D22" s="1">
        <v>6</v>
      </c>
      <c r="E22" s="1">
        <v>6</v>
      </c>
      <c r="F22" s="1" t="s">
        <v>40</v>
      </c>
      <c r="G22" s="1">
        <v>54.35</v>
      </c>
      <c r="H22" s="1">
        <f>1+COUNTIFS(A:A,A22,G:G,"&gt;"&amp;G22)</f>
        <v>5</v>
      </c>
      <c r="I22" s="2">
        <f>AVERAGEIF(A:A,A22,G:G)</f>
        <v>47.41</v>
      </c>
      <c r="J22" s="2">
        <f>G22-I22</f>
        <v>6.9400000000000048</v>
      </c>
      <c r="K22" s="2">
        <f>90+J22</f>
        <v>96.94</v>
      </c>
      <c r="L22" s="2">
        <f>EXP(0.06*K22)</f>
        <v>335.76113519797235</v>
      </c>
      <c r="M22" s="2">
        <f>SUMIF(A:A,A22,L:L)</f>
        <v>3627.3110102906021</v>
      </c>
      <c r="N22" s="3">
        <f>L22/M22</f>
        <v>9.2564749547371414E-2</v>
      </c>
      <c r="O22" s="6">
        <f>1/N22</f>
        <v>10.80324858966139</v>
      </c>
      <c r="P22" s="3">
        <f>IF(O22&gt;21,"",N22)</f>
        <v>9.2564749547371414E-2</v>
      </c>
      <c r="Q22" s="3">
        <f>IF(ISNUMBER(P22),SUMIF(A:A,A22,P:P),"")</f>
        <v>0.89802281924081051</v>
      </c>
      <c r="R22" s="3">
        <f>IFERROR(P22*(1/Q22),"")</f>
        <v>0.10307616640034353</v>
      </c>
      <c r="S22" s="7">
        <f>IFERROR(1/R22,"")</f>
        <v>9.7015637554470313</v>
      </c>
    </row>
    <row r="23" spans="1:19" x14ac:dyDescent="0.3">
      <c r="A23" s="1">
        <v>22</v>
      </c>
      <c r="B23" s="5">
        <v>0.6958333333333333</v>
      </c>
      <c r="C23" s="1" t="s">
        <v>19</v>
      </c>
      <c r="D23" s="1">
        <v>6</v>
      </c>
      <c r="E23" s="1">
        <v>12</v>
      </c>
      <c r="F23" s="1" t="s">
        <v>46</v>
      </c>
      <c r="G23" s="1">
        <v>44.77</v>
      </c>
      <c r="H23" s="1">
        <f>1+COUNTIFS(A:A,A23,G:G,"&gt;"&amp;G23)</f>
        <v>6</v>
      </c>
      <c r="I23" s="2">
        <f>AVERAGEIF(A:A,A23,G:G)</f>
        <v>47.41</v>
      </c>
      <c r="J23" s="2">
        <f>G23-I23</f>
        <v>-2.6399999999999935</v>
      </c>
      <c r="K23" s="2">
        <f>90+J23</f>
        <v>87.360000000000014</v>
      </c>
      <c r="L23" s="2">
        <f>EXP(0.06*K23)</f>
        <v>188.97221619609661</v>
      </c>
      <c r="M23" s="2">
        <f>SUMIF(A:A,A23,L:L)</f>
        <v>3627.3110102906021</v>
      </c>
      <c r="N23" s="3">
        <f>L23/M23</f>
        <v>5.2097053619054604E-2</v>
      </c>
      <c r="O23" s="6">
        <f>1/N23</f>
        <v>19.19494348590662</v>
      </c>
      <c r="P23" s="3">
        <f>IF(O23&gt;21,"",N23)</f>
        <v>5.2097053619054604E-2</v>
      </c>
      <c r="Q23" s="3">
        <f>IF(ISNUMBER(P23),SUMIF(A:A,A23,P:P),"")</f>
        <v>0.89802281924081051</v>
      </c>
      <c r="R23" s="3">
        <f>IFERROR(P23*(1/Q23),"")</f>
        <v>5.8013062143674153E-2</v>
      </c>
      <c r="S23" s="7">
        <f>IFERROR(1/R23,"")</f>
        <v>17.237497264381894</v>
      </c>
    </row>
    <row r="24" spans="1:19" x14ac:dyDescent="0.3">
      <c r="A24" s="1">
        <v>22</v>
      </c>
      <c r="B24" s="5">
        <v>0.6958333333333333</v>
      </c>
      <c r="C24" s="1" t="s">
        <v>19</v>
      </c>
      <c r="D24" s="1">
        <v>6</v>
      </c>
      <c r="E24" s="1">
        <v>4</v>
      </c>
      <c r="F24" s="1" t="s">
        <v>38</v>
      </c>
      <c r="G24" s="1">
        <v>44.06</v>
      </c>
      <c r="H24" s="1">
        <f>1+COUNTIFS(A:A,A24,G:G,"&gt;"&amp;G24)</f>
        <v>7</v>
      </c>
      <c r="I24" s="2">
        <f>AVERAGEIF(A:A,A24,G:G)</f>
        <v>47.41</v>
      </c>
      <c r="J24" s="2">
        <f>G24-I24</f>
        <v>-3.3499999999999943</v>
      </c>
      <c r="K24" s="2">
        <f>90+J24</f>
        <v>86.65</v>
      </c>
      <c r="L24" s="2">
        <f>EXP(0.06*K24)</f>
        <v>181.09106023919244</v>
      </c>
      <c r="M24" s="2">
        <f>SUMIF(A:A,A24,L:L)</f>
        <v>3627.3110102906021</v>
      </c>
      <c r="N24" s="3">
        <f>L24/M24</f>
        <v>4.9924326787926666E-2</v>
      </c>
      <c r="O24" s="6">
        <f>1/N24</f>
        <v>20.030315165748668</v>
      </c>
      <c r="P24" s="3">
        <f>IF(O24&gt;21,"",N24)</f>
        <v>4.9924326787926666E-2</v>
      </c>
      <c r="Q24" s="3">
        <f>IF(ISNUMBER(P24),SUMIF(A:A,A24,P:P),"")</f>
        <v>0.89802281924081051</v>
      </c>
      <c r="R24" s="3">
        <f>IFERROR(P24*(1/Q24),"")</f>
        <v>5.5593605995594569E-2</v>
      </c>
      <c r="S24" s="7">
        <f>IFERROR(1/R24,"")</f>
        <v>17.987680095427585</v>
      </c>
    </row>
    <row r="25" spans="1:19" x14ac:dyDescent="0.3">
      <c r="A25" s="1">
        <v>22</v>
      </c>
      <c r="B25" s="5">
        <v>0.6958333333333333</v>
      </c>
      <c r="C25" s="1" t="s">
        <v>19</v>
      </c>
      <c r="D25" s="1">
        <v>6</v>
      </c>
      <c r="E25" s="1">
        <v>10</v>
      </c>
      <c r="F25" s="1" t="s">
        <v>44</v>
      </c>
      <c r="G25" s="1">
        <v>42.05</v>
      </c>
      <c r="H25" s="1">
        <f>1+COUNTIFS(A:A,A25,G:G,"&gt;"&amp;G25)</f>
        <v>8</v>
      </c>
      <c r="I25" s="2">
        <f>AVERAGEIF(A:A,A25,G:G)</f>
        <v>47.41</v>
      </c>
      <c r="J25" s="2">
        <f>G25-I25</f>
        <v>-5.3599999999999994</v>
      </c>
      <c r="K25" s="2">
        <f>90+J25</f>
        <v>84.64</v>
      </c>
      <c r="L25" s="2">
        <f>EXP(0.06*K25)</f>
        <v>160.51702312020194</v>
      </c>
      <c r="M25" s="2">
        <f>SUMIF(A:A,A25,L:L)</f>
        <v>3627.3110102906021</v>
      </c>
      <c r="N25" s="3">
        <f>L25/M25</f>
        <v>4.4252346342736712E-2</v>
      </c>
      <c r="O25" s="6">
        <f>1/N25</f>
        <v>22.597671821849811</v>
      </c>
      <c r="P25" s="3" t="str">
        <f>IF(O25&gt;21,"",N25)</f>
        <v/>
      </c>
      <c r="Q25" s="3" t="str">
        <f>IF(ISNUMBER(P25),SUMIF(A:A,A25,P:P),"")</f>
        <v/>
      </c>
      <c r="R25" s="3" t="str">
        <f>IFERROR(P25*(1/Q25),"")</f>
        <v/>
      </c>
      <c r="S25" s="7" t="str">
        <f>IFERROR(1/R25,"")</f>
        <v/>
      </c>
    </row>
    <row r="26" spans="1:19" x14ac:dyDescent="0.3">
      <c r="A26" s="1">
        <v>22</v>
      </c>
      <c r="B26" s="5">
        <v>0.6958333333333333</v>
      </c>
      <c r="C26" s="1" t="s">
        <v>19</v>
      </c>
      <c r="D26" s="1">
        <v>6</v>
      </c>
      <c r="E26" s="1">
        <v>5</v>
      </c>
      <c r="F26" s="1" t="s">
        <v>39</v>
      </c>
      <c r="G26" s="1">
        <v>34.21</v>
      </c>
      <c r="H26" s="1">
        <f>1+COUNTIFS(A:A,A26,G:G,"&gt;"&amp;G26)</f>
        <v>9</v>
      </c>
      <c r="I26" s="2">
        <f>AVERAGEIF(A:A,A26,G:G)</f>
        <v>47.41</v>
      </c>
      <c r="J26" s="2">
        <f>G26-I26</f>
        <v>-13.199999999999996</v>
      </c>
      <c r="K26" s="2">
        <f>90+J26</f>
        <v>76.800000000000011</v>
      </c>
      <c r="L26" s="2">
        <f>EXP(0.06*K26)</f>
        <v>100.283382171504</v>
      </c>
      <c r="M26" s="2">
        <f>SUMIF(A:A,A26,L:L)</f>
        <v>3627.3110102906021</v>
      </c>
      <c r="N26" s="3">
        <f>L26/M26</f>
        <v>2.7646755926636079E-2</v>
      </c>
      <c r="O26" s="6">
        <f>1/N26</f>
        <v>36.170609045546527</v>
      </c>
      <c r="P26" s="3" t="str">
        <f>IF(O26&gt;21,"",N26)</f>
        <v/>
      </c>
      <c r="Q26" s="3" t="str">
        <f>IF(ISNUMBER(P26),SUMIF(A:A,A26,P:P),"")</f>
        <v/>
      </c>
      <c r="R26" s="3" t="str">
        <f>IFERROR(P26*(1/Q26),"")</f>
        <v/>
      </c>
      <c r="S26" s="7" t="str">
        <f>IFERROR(1/R26,"")</f>
        <v/>
      </c>
    </row>
    <row r="27" spans="1:19" x14ac:dyDescent="0.3">
      <c r="A27" s="1">
        <v>22</v>
      </c>
      <c r="B27" s="5">
        <v>0.6958333333333333</v>
      </c>
      <c r="C27" s="1" t="s">
        <v>19</v>
      </c>
      <c r="D27" s="1">
        <v>6</v>
      </c>
      <c r="E27" s="1">
        <v>7</v>
      </c>
      <c r="F27" s="1" t="s">
        <v>41</v>
      </c>
      <c r="G27" s="1">
        <v>28.22</v>
      </c>
      <c r="H27" s="1">
        <f>1+COUNTIFS(A:A,A27,G:G,"&gt;"&amp;G27)</f>
        <v>10</v>
      </c>
      <c r="I27" s="2">
        <f>AVERAGEIF(A:A,A27,G:G)</f>
        <v>47.41</v>
      </c>
      <c r="J27" s="2">
        <f>G27-I27</f>
        <v>-19.189999999999998</v>
      </c>
      <c r="K27" s="2">
        <f>90+J27</f>
        <v>70.81</v>
      </c>
      <c r="L27" s="2">
        <f>EXP(0.06*K27)</f>
        <v>70.007333440656254</v>
      </c>
      <c r="M27" s="2">
        <f>SUMIF(A:A,A27,L:L)</f>
        <v>3627.3110102906021</v>
      </c>
      <c r="N27" s="3">
        <f>L27/M27</f>
        <v>1.9300063667561724E-2</v>
      </c>
      <c r="O27" s="6">
        <f>1/N27</f>
        <v>51.813300578937167</v>
      </c>
      <c r="P27" s="3" t="str">
        <f>IF(O27&gt;21,"",N27)</f>
        <v/>
      </c>
      <c r="Q27" s="3" t="str">
        <f>IF(ISNUMBER(P27),SUMIF(A:A,A27,P:P),"")</f>
        <v/>
      </c>
      <c r="R27" s="3" t="str">
        <f>IFERROR(P27*(1/Q27),"")</f>
        <v/>
      </c>
      <c r="S27" s="7" t="str">
        <f>IFERROR(1/R27,"")</f>
        <v/>
      </c>
    </row>
    <row r="28" spans="1:19" x14ac:dyDescent="0.3">
      <c r="A28" s="1">
        <v>22</v>
      </c>
      <c r="B28" s="5">
        <v>0.6958333333333333</v>
      </c>
      <c r="C28" s="1" t="s">
        <v>19</v>
      </c>
      <c r="D28" s="1">
        <v>6</v>
      </c>
      <c r="E28" s="1">
        <v>11</v>
      </c>
      <c r="F28" s="1" t="s">
        <v>45</v>
      </c>
      <c r="G28" s="1">
        <v>18.510000000000002</v>
      </c>
      <c r="H28" s="1">
        <f>1+COUNTIFS(A:A,A28,G:G,"&gt;"&amp;G28)</f>
        <v>11</v>
      </c>
      <c r="I28" s="2">
        <f>AVERAGEIF(A:A,A28,G:G)</f>
        <v>47.41</v>
      </c>
      <c r="J28" s="2">
        <f>G28-I28</f>
        <v>-28.899999999999995</v>
      </c>
      <c r="K28" s="2">
        <f>90+J28</f>
        <v>61.100000000000009</v>
      </c>
      <c r="L28" s="2">
        <f>EXP(0.06*K28)</f>
        <v>39.095211833841532</v>
      </c>
      <c r="M28" s="2">
        <f>SUMIF(A:A,A28,L:L)</f>
        <v>3627.3110102906021</v>
      </c>
      <c r="N28" s="3">
        <f>L28/M28</f>
        <v>1.0778014822255183E-2</v>
      </c>
      <c r="O28" s="6">
        <f>1/N28</f>
        <v>92.781464536041597</v>
      </c>
      <c r="P28" s="3" t="str">
        <f>IF(O28&gt;21,"",N28)</f>
        <v/>
      </c>
      <c r="Q28" s="3" t="str">
        <f>IF(ISNUMBER(P28),SUMIF(A:A,A28,P:P),"")</f>
        <v/>
      </c>
      <c r="R28" s="3" t="str">
        <f>IFERROR(P28*(1/Q28),"")</f>
        <v/>
      </c>
      <c r="S28" s="7" t="str">
        <f>IFERROR(1/R28,"")</f>
        <v/>
      </c>
    </row>
    <row r="29" spans="1:19" x14ac:dyDescent="0.3">
      <c r="A29" s="1">
        <v>23</v>
      </c>
      <c r="B29" s="5">
        <v>0.72013888888888899</v>
      </c>
      <c r="C29" s="1" t="s">
        <v>19</v>
      </c>
      <c r="D29" s="1">
        <v>7</v>
      </c>
      <c r="E29" s="1">
        <v>4</v>
      </c>
      <c r="F29" s="1" t="s">
        <v>50</v>
      </c>
      <c r="G29" s="1">
        <v>75.3</v>
      </c>
      <c r="H29" s="1">
        <f>1+COUNTIFS(A:A,A29,G:G,"&gt;"&amp;G29)</f>
        <v>1</v>
      </c>
      <c r="I29" s="2">
        <f>AVERAGEIF(A:A,A29,G:G)</f>
        <v>50.339000000000006</v>
      </c>
      <c r="J29" s="2">
        <f>G29-I29</f>
        <v>24.960999999999991</v>
      </c>
      <c r="K29" s="2">
        <f>90+J29</f>
        <v>114.96099999999998</v>
      </c>
      <c r="L29" s="2">
        <f>EXP(0.06*K29)</f>
        <v>989.95550730247794</v>
      </c>
      <c r="M29" s="2">
        <f>SUMIF(A:A,A29,L:L)</f>
        <v>3352.5264827417695</v>
      </c>
      <c r="N29" s="3">
        <f>L29/M29</f>
        <v>0.29528640933892658</v>
      </c>
      <c r="O29" s="6">
        <f>1/N29</f>
        <v>3.3865425850067168</v>
      </c>
      <c r="P29" s="3">
        <f>IF(O29&gt;21,"",N29)</f>
        <v>0.29528640933892658</v>
      </c>
      <c r="Q29" s="3">
        <f>IF(ISNUMBER(P29),SUMIF(A:A,A29,P:P),"")</f>
        <v>0.8963533350730013</v>
      </c>
      <c r="R29" s="3">
        <f>IFERROR(P29*(1/Q29),"")</f>
        <v>0.32943081459598489</v>
      </c>
      <c r="S29" s="7">
        <f>IFERROR(1/R29,"")</f>
        <v>3.0355387404375134</v>
      </c>
    </row>
    <row r="30" spans="1:19" x14ac:dyDescent="0.3">
      <c r="A30" s="1">
        <v>23</v>
      </c>
      <c r="B30" s="5">
        <v>0.72013888888888899</v>
      </c>
      <c r="C30" s="1" t="s">
        <v>19</v>
      </c>
      <c r="D30" s="1">
        <v>7</v>
      </c>
      <c r="E30" s="1">
        <v>1</v>
      </c>
      <c r="F30" s="1" t="s">
        <v>47</v>
      </c>
      <c r="G30" s="1">
        <v>64.02</v>
      </c>
      <c r="H30" s="1">
        <f>1+COUNTIFS(A:A,A30,G:G,"&gt;"&amp;G30)</f>
        <v>2</v>
      </c>
      <c r="I30" s="2">
        <f>AVERAGEIF(A:A,A30,G:G)</f>
        <v>50.339000000000006</v>
      </c>
      <c r="J30" s="2">
        <f>G30-I30</f>
        <v>13.68099999999999</v>
      </c>
      <c r="K30" s="2">
        <f>90+J30</f>
        <v>103.68099999999998</v>
      </c>
      <c r="L30" s="2">
        <f>EXP(0.06*K30)</f>
        <v>503.1357427527339</v>
      </c>
      <c r="M30" s="2">
        <f>SUMIF(A:A,A30,L:L)</f>
        <v>3352.5264827417695</v>
      </c>
      <c r="N30" s="3">
        <f>L30/M30</f>
        <v>0.1500765901008658</v>
      </c>
      <c r="O30" s="6">
        <f>1/N30</f>
        <v>6.6632643993837046</v>
      </c>
      <c r="P30" s="3">
        <f>IF(O30&gt;21,"",N30)</f>
        <v>0.1500765901008658</v>
      </c>
      <c r="Q30" s="3">
        <f>IF(ISNUMBER(P30),SUMIF(A:A,A30,P:P),"")</f>
        <v>0.8963533350730013</v>
      </c>
      <c r="R30" s="3">
        <f>IFERROR(P30*(1/Q30),"")</f>
        <v>0.16743016869418262</v>
      </c>
      <c r="S30" s="7">
        <f>IFERROR(1/R30,"")</f>
        <v>5.9726392668607824</v>
      </c>
    </row>
    <row r="31" spans="1:19" x14ac:dyDescent="0.3">
      <c r="A31" s="1">
        <v>23</v>
      </c>
      <c r="B31" s="5">
        <v>0.72013888888888899</v>
      </c>
      <c r="C31" s="1" t="s">
        <v>19</v>
      </c>
      <c r="D31" s="1">
        <v>7</v>
      </c>
      <c r="E31" s="1">
        <v>5</v>
      </c>
      <c r="F31" s="1" t="s">
        <v>51</v>
      </c>
      <c r="G31" s="1">
        <v>63.3</v>
      </c>
      <c r="H31" s="1">
        <f>1+COUNTIFS(A:A,A31,G:G,"&gt;"&amp;G31)</f>
        <v>3</v>
      </c>
      <c r="I31" s="2">
        <f>AVERAGEIF(A:A,A31,G:G)</f>
        <v>50.339000000000006</v>
      </c>
      <c r="J31" s="2">
        <f>G31-I31</f>
        <v>12.960999999999991</v>
      </c>
      <c r="K31" s="2">
        <f>90+J31</f>
        <v>102.96099999999998</v>
      </c>
      <c r="L31" s="2">
        <f>EXP(0.06*K31)</f>
        <v>481.86307647947905</v>
      </c>
      <c r="M31" s="2">
        <f>SUMIF(A:A,A31,L:L)</f>
        <v>3352.5264827417695</v>
      </c>
      <c r="N31" s="3">
        <f>L31/M31</f>
        <v>0.14373132590004206</v>
      </c>
      <c r="O31" s="6">
        <f>1/N31</f>
        <v>6.957425555897605</v>
      </c>
      <c r="P31" s="3">
        <f>IF(O31&gt;21,"",N31)</f>
        <v>0.14373132590004206</v>
      </c>
      <c r="Q31" s="3">
        <f>IF(ISNUMBER(P31),SUMIF(A:A,A31,P:P),"")</f>
        <v>0.8963533350730013</v>
      </c>
      <c r="R31" s="3">
        <f>IFERROR(P31*(1/Q31),"")</f>
        <v>0.16035119218732669</v>
      </c>
      <c r="S31" s="7">
        <f>IFERROR(1/R31,"")</f>
        <v>6.2363116005509482</v>
      </c>
    </row>
    <row r="32" spans="1:19" x14ac:dyDescent="0.3">
      <c r="A32" s="1">
        <v>23</v>
      </c>
      <c r="B32" s="5">
        <v>0.72013888888888899</v>
      </c>
      <c r="C32" s="1" t="s">
        <v>19</v>
      </c>
      <c r="D32" s="1">
        <v>7</v>
      </c>
      <c r="E32" s="1">
        <v>3</v>
      </c>
      <c r="F32" s="1" t="s">
        <v>49</v>
      </c>
      <c r="G32" s="1">
        <v>63.17</v>
      </c>
      <c r="H32" s="1">
        <f>1+COUNTIFS(A:A,A32,G:G,"&gt;"&amp;G32)</f>
        <v>4</v>
      </c>
      <c r="I32" s="2">
        <f>AVERAGEIF(A:A,A32,G:G)</f>
        <v>50.339000000000006</v>
      </c>
      <c r="J32" s="2">
        <f>G32-I32</f>
        <v>12.830999999999996</v>
      </c>
      <c r="K32" s="2">
        <f>90+J32</f>
        <v>102.83099999999999</v>
      </c>
      <c r="L32" s="2">
        <f>EXP(0.06*K32)</f>
        <v>478.11916472041304</v>
      </c>
      <c r="M32" s="2">
        <f>SUMIF(A:A,A32,L:L)</f>
        <v>3352.5264827417695</v>
      </c>
      <c r="N32" s="3">
        <f>L32/M32</f>
        <v>0.1426145825190907</v>
      </c>
      <c r="O32" s="6">
        <f>1/N32</f>
        <v>7.0119056714704318</v>
      </c>
      <c r="P32" s="3">
        <f>IF(O32&gt;21,"",N32)</f>
        <v>0.1426145825190907</v>
      </c>
      <c r="Q32" s="3">
        <f>IF(ISNUMBER(P32),SUMIF(A:A,A32,P:P),"")</f>
        <v>0.8963533350730013</v>
      </c>
      <c r="R32" s="3">
        <f>IFERROR(P32*(1/Q32),"")</f>
        <v>0.1591053181137278</v>
      </c>
      <c r="S32" s="7">
        <f>IFERROR(1/R32,"")</f>
        <v>6.2851450338398136</v>
      </c>
    </row>
    <row r="33" spans="1:19" x14ac:dyDescent="0.3">
      <c r="A33" s="1">
        <v>23</v>
      </c>
      <c r="B33" s="5">
        <v>0.72013888888888899</v>
      </c>
      <c r="C33" s="1" t="s">
        <v>19</v>
      </c>
      <c r="D33" s="1">
        <v>7</v>
      </c>
      <c r="E33" s="1">
        <v>2</v>
      </c>
      <c r="F33" s="1" t="s">
        <v>48</v>
      </c>
      <c r="G33" s="1">
        <v>54.24</v>
      </c>
      <c r="H33" s="1">
        <f>1+COUNTIFS(A:A,A33,G:G,"&gt;"&amp;G33)</f>
        <v>5</v>
      </c>
      <c r="I33" s="2">
        <f>AVERAGEIF(A:A,A33,G:G)</f>
        <v>50.339000000000006</v>
      </c>
      <c r="J33" s="2">
        <f>G33-I33</f>
        <v>3.9009999999999962</v>
      </c>
      <c r="K33" s="2">
        <f>90+J33</f>
        <v>93.900999999999996</v>
      </c>
      <c r="L33" s="2">
        <f>EXP(0.06*K33)</f>
        <v>279.79578561939866</v>
      </c>
      <c r="M33" s="2">
        <f>SUMIF(A:A,A33,L:L)</f>
        <v>3352.5264827417695</v>
      </c>
      <c r="N33" s="3">
        <f>L33/M33</f>
        <v>8.3458188044073414E-2</v>
      </c>
      <c r="O33" s="6">
        <f>1/N33</f>
        <v>11.982047818626379</v>
      </c>
      <c r="P33" s="3">
        <f>IF(O33&gt;21,"",N33)</f>
        <v>8.3458188044073414E-2</v>
      </c>
      <c r="Q33" s="3">
        <f>IF(ISNUMBER(P33),SUMIF(A:A,A33,P:P),"")</f>
        <v>0.8963533350730013</v>
      </c>
      <c r="R33" s="3">
        <f>IFERROR(P33*(1/Q33),"")</f>
        <v>9.310858204959585E-2</v>
      </c>
      <c r="S33" s="7">
        <f>IFERROR(1/R33,"")</f>
        <v>10.740148523229934</v>
      </c>
    </row>
    <row r="34" spans="1:19" x14ac:dyDescent="0.3">
      <c r="A34" s="1">
        <v>23</v>
      </c>
      <c r="B34" s="5">
        <v>0.72013888888888899</v>
      </c>
      <c r="C34" s="1" t="s">
        <v>19</v>
      </c>
      <c r="D34" s="1">
        <v>7</v>
      </c>
      <c r="E34" s="1">
        <v>10</v>
      </c>
      <c r="F34" s="1" t="s">
        <v>55</v>
      </c>
      <c r="G34" s="1">
        <v>53.78</v>
      </c>
      <c r="H34" s="1">
        <f>1+COUNTIFS(A:A,A34,G:G,"&gt;"&amp;G34)</f>
        <v>6</v>
      </c>
      <c r="I34" s="2">
        <f>AVERAGEIF(A:A,A34,G:G)</f>
        <v>50.339000000000006</v>
      </c>
      <c r="J34" s="2">
        <f>G34-I34</f>
        <v>3.4409999999999954</v>
      </c>
      <c r="K34" s="2">
        <f>90+J34</f>
        <v>93.441000000000003</v>
      </c>
      <c r="L34" s="2">
        <f>EXP(0.06*K34)</f>
        <v>272.17901685164122</v>
      </c>
      <c r="M34" s="2">
        <f>SUMIF(A:A,A34,L:L)</f>
        <v>3352.5264827417695</v>
      </c>
      <c r="N34" s="3">
        <f>L34/M34</f>
        <v>8.11862391700027E-2</v>
      </c>
      <c r="O34" s="6">
        <f>1/N34</f>
        <v>12.317358338351108</v>
      </c>
      <c r="P34" s="3">
        <f>IF(O34&gt;21,"",N34)</f>
        <v>8.11862391700027E-2</v>
      </c>
      <c r="Q34" s="3">
        <f>IF(ISNUMBER(P34),SUMIF(A:A,A34,P:P),"")</f>
        <v>0.8963533350730013</v>
      </c>
      <c r="R34" s="3">
        <f>IFERROR(P34*(1/Q34),"")</f>
        <v>9.0573924359182184E-2</v>
      </c>
      <c r="S34" s="7">
        <f>IFERROR(1/R34,"")</f>
        <v>11.040705225870255</v>
      </c>
    </row>
    <row r="35" spans="1:19" x14ac:dyDescent="0.3">
      <c r="A35" s="1">
        <v>23</v>
      </c>
      <c r="B35" s="5">
        <v>0.72013888888888899</v>
      </c>
      <c r="C35" s="1" t="s">
        <v>19</v>
      </c>
      <c r="D35" s="1">
        <v>7</v>
      </c>
      <c r="E35" s="1">
        <v>11</v>
      </c>
      <c r="F35" s="1" t="s">
        <v>56</v>
      </c>
      <c r="G35" s="1">
        <v>44.11</v>
      </c>
      <c r="H35" s="1">
        <f>1+COUNTIFS(A:A,A35,G:G,"&gt;"&amp;G35)</f>
        <v>7</v>
      </c>
      <c r="I35" s="2">
        <f>AVERAGEIF(A:A,A35,G:G)</f>
        <v>50.339000000000006</v>
      </c>
      <c r="J35" s="2">
        <f>G35-I35</f>
        <v>-6.2290000000000063</v>
      </c>
      <c r="K35" s="2">
        <f>90+J35</f>
        <v>83.770999999999987</v>
      </c>
      <c r="L35" s="2">
        <f>EXP(0.06*K35)</f>
        <v>152.36211147886959</v>
      </c>
      <c r="M35" s="2">
        <f>SUMIF(A:A,A35,L:L)</f>
        <v>3352.5264827417695</v>
      </c>
      <c r="N35" s="3">
        <f>L35/M35</f>
        <v>4.544695239939299E-2</v>
      </c>
      <c r="O35" s="6">
        <f>1/N35</f>
        <v>22.003675652701332</v>
      </c>
      <c r="P35" s="3" t="str">
        <f>IF(O35&gt;21,"",N35)</f>
        <v/>
      </c>
      <c r="Q35" s="3" t="str">
        <f>IF(ISNUMBER(P35),SUMIF(A:A,A35,P:P),"")</f>
        <v/>
      </c>
      <c r="R35" s="3" t="str">
        <f>IFERROR(P35*(1/Q35),"")</f>
        <v/>
      </c>
      <c r="S35" s="7" t="str">
        <f>IFERROR(1/R35,"")</f>
        <v/>
      </c>
    </row>
    <row r="36" spans="1:19" x14ac:dyDescent="0.3">
      <c r="A36" s="1">
        <v>23</v>
      </c>
      <c r="B36" s="5">
        <v>0.72013888888888899</v>
      </c>
      <c r="C36" s="1" t="s">
        <v>19</v>
      </c>
      <c r="D36" s="1">
        <v>7</v>
      </c>
      <c r="E36" s="1">
        <v>9</v>
      </c>
      <c r="F36" s="1" t="s">
        <v>54</v>
      </c>
      <c r="G36" s="1">
        <v>35.659999999999997</v>
      </c>
      <c r="H36" s="1">
        <f>1+COUNTIFS(A:A,A36,G:G,"&gt;"&amp;G36)</f>
        <v>8</v>
      </c>
      <c r="I36" s="2">
        <f>AVERAGEIF(A:A,A36,G:G)</f>
        <v>50.339000000000006</v>
      </c>
      <c r="J36" s="2">
        <f>G36-I36</f>
        <v>-14.679000000000009</v>
      </c>
      <c r="K36" s="2">
        <f>90+J36</f>
        <v>75.320999999999998</v>
      </c>
      <c r="L36" s="2">
        <f>EXP(0.06*K36)</f>
        <v>91.767664774038494</v>
      </c>
      <c r="M36" s="2">
        <f>SUMIF(A:A,A36,L:L)</f>
        <v>3352.5264827417695</v>
      </c>
      <c r="N36" s="3">
        <f>L36/M36</f>
        <v>2.7372688999309228E-2</v>
      </c>
      <c r="O36" s="6">
        <f>1/N36</f>
        <v>36.532764465531166</v>
      </c>
      <c r="P36" s="3" t="str">
        <f>IF(O36&gt;21,"",N36)</f>
        <v/>
      </c>
      <c r="Q36" s="3" t="str">
        <f>IF(ISNUMBER(P36),SUMIF(A:A,A36,P:P),"")</f>
        <v/>
      </c>
      <c r="R36" s="3" t="str">
        <f>IFERROR(P36*(1/Q36),"")</f>
        <v/>
      </c>
      <c r="S36" s="7" t="str">
        <f>IFERROR(1/R36,"")</f>
        <v/>
      </c>
    </row>
    <row r="37" spans="1:19" x14ac:dyDescent="0.3">
      <c r="A37" s="1">
        <v>23</v>
      </c>
      <c r="B37" s="5">
        <v>0.72013888888888899</v>
      </c>
      <c r="C37" s="1" t="s">
        <v>19</v>
      </c>
      <c r="D37" s="1">
        <v>7</v>
      </c>
      <c r="E37" s="1">
        <v>6</v>
      </c>
      <c r="F37" s="1" t="s">
        <v>52</v>
      </c>
      <c r="G37" s="1">
        <v>31.26</v>
      </c>
      <c r="H37" s="1">
        <f>1+COUNTIFS(A:A,A37,G:G,"&gt;"&amp;G37)</f>
        <v>9</v>
      </c>
      <c r="I37" s="2">
        <f>AVERAGEIF(A:A,A37,G:G)</f>
        <v>50.339000000000006</v>
      </c>
      <c r="J37" s="2">
        <f>G37-I37</f>
        <v>-19.079000000000004</v>
      </c>
      <c r="K37" s="2">
        <f>90+J37</f>
        <v>70.920999999999992</v>
      </c>
      <c r="L37" s="2">
        <f>EXP(0.06*K37)</f>
        <v>70.475138342548348</v>
      </c>
      <c r="M37" s="2">
        <f>SUMIF(A:A,A37,L:L)</f>
        <v>3352.5264827417695</v>
      </c>
      <c r="N37" s="3">
        <f>L37/M37</f>
        <v>2.1021500860721683E-2</v>
      </c>
      <c r="O37" s="6">
        <f>1/N37</f>
        <v>47.57034269938751</v>
      </c>
      <c r="P37" s="3" t="str">
        <f>IF(O37&gt;21,"",N37)</f>
        <v/>
      </c>
      <c r="Q37" s="3" t="str">
        <f>IF(ISNUMBER(P37),SUMIF(A:A,A37,P:P),"")</f>
        <v/>
      </c>
      <c r="R37" s="3" t="str">
        <f>IFERROR(P37*(1/Q37),"")</f>
        <v/>
      </c>
      <c r="S37" s="7" t="str">
        <f>IFERROR(1/R37,"")</f>
        <v/>
      </c>
    </row>
    <row r="38" spans="1:19" x14ac:dyDescent="0.3">
      <c r="A38" s="1">
        <v>23</v>
      </c>
      <c r="B38" s="5">
        <v>0.72013888888888899</v>
      </c>
      <c r="C38" s="1" t="s">
        <v>19</v>
      </c>
      <c r="D38" s="1">
        <v>7</v>
      </c>
      <c r="E38" s="1">
        <v>8</v>
      </c>
      <c r="F38" s="1" t="s">
        <v>53</v>
      </c>
      <c r="G38" s="1">
        <v>18.55</v>
      </c>
      <c r="H38" s="1">
        <f>1+COUNTIFS(A:A,A38,G:G,"&gt;"&amp;G38)</f>
        <v>10</v>
      </c>
      <c r="I38" s="2">
        <f>AVERAGEIF(A:A,A38,G:G)</f>
        <v>50.339000000000006</v>
      </c>
      <c r="J38" s="2">
        <f>G38-I38</f>
        <v>-31.789000000000005</v>
      </c>
      <c r="K38" s="2">
        <f>90+J38</f>
        <v>58.210999999999999</v>
      </c>
      <c r="L38" s="2">
        <f>EXP(0.06*K38)</f>
        <v>32.87327442016926</v>
      </c>
      <c r="M38" s="2">
        <f>SUMIF(A:A,A38,L:L)</f>
        <v>3352.5264827417695</v>
      </c>
      <c r="N38" s="3">
        <f>L38/M38</f>
        <v>9.8055226675748067E-3</v>
      </c>
      <c r="O38" s="6">
        <f>1/N38</f>
        <v>101.98334488653315</v>
      </c>
      <c r="P38" s="3" t="str">
        <f>IF(O38&gt;21,"",N38)</f>
        <v/>
      </c>
      <c r="Q38" s="3" t="str">
        <f>IF(ISNUMBER(P38),SUMIF(A:A,A38,P:P),"")</f>
        <v/>
      </c>
      <c r="R38" s="3" t="str">
        <f>IFERROR(P38*(1/Q38),"")</f>
        <v/>
      </c>
      <c r="S38" s="7" t="str">
        <f>IFERROR(1/R38,"")</f>
        <v/>
      </c>
    </row>
    <row r="39" spans="1:19" x14ac:dyDescent="0.3">
      <c r="A39" s="1">
        <v>24</v>
      </c>
      <c r="B39" s="5">
        <v>0.74652777777777779</v>
      </c>
      <c r="C39" s="1" t="s">
        <v>19</v>
      </c>
      <c r="D39" s="1">
        <v>8</v>
      </c>
      <c r="E39" s="1">
        <v>6</v>
      </c>
      <c r="F39" s="1" t="s">
        <v>62</v>
      </c>
      <c r="G39" s="1">
        <v>75.010000000000005</v>
      </c>
      <c r="H39" s="1">
        <f>1+COUNTIFS(A:A,A39,G:G,"&gt;"&amp;G39)</f>
        <v>1</v>
      </c>
      <c r="I39" s="2">
        <f>AVERAGEIF(A:A,A39,G:G)</f>
        <v>50.444999999999993</v>
      </c>
      <c r="J39" s="2">
        <f>G39-I39</f>
        <v>24.565000000000012</v>
      </c>
      <c r="K39" s="2">
        <f>90+J39</f>
        <v>114.56500000000001</v>
      </c>
      <c r="L39" s="2">
        <f>EXP(0.06*K39)</f>
        <v>966.71139797200465</v>
      </c>
      <c r="M39" s="2">
        <f>SUMIF(A:A,A39,L:L)</f>
        <v>3450.6592991618645</v>
      </c>
      <c r="N39" s="3">
        <f>L39/M39</f>
        <v>0.2801526647985243</v>
      </c>
      <c r="O39" s="6">
        <f>1/N39</f>
        <v>3.5694823774714548</v>
      </c>
      <c r="P39" s="3">
        <f>IF(O39&gt;21,"",N39)</f>
        <v>0.2801526647985243</v>
      </c>
      <c r="Q39" s="3">
        <f>IF(ISNUMBER(P39),SUMIF(A:A,A39,P:P),"")</f>
        <v>0.90897031489453173</v>
      </c>
      <c r="R39" s="3">
        <f>IFERROR(P39*(1/Q39),"")</f>
        <v>0.30820881629234564</v>
      </c>
      <c r="S39" s="7">
        <f>IFERROR(1/R39,"")</f>
        <v>3.2445535206607099</v>
      </c>
    </row>
    <row r="40" spans="1:19" x14ac:dyDescent="0.3">
      <c r="A40" s="1">
        <v>24</v>
      </c>
      <c r="B40" s="5">
        <v>0.74652777777777779</v>
      </c>
      <c r="C40" s="1" t="s">
        <v>19</v>
      </c>
      <c r="D40" s="1">
        <v>8</v>
      </c>
      <c r="E40" s="1">
        <v>1</v>
      </c>
      <c r="F40" s="1" t="s">
        <v>57</v>
      </c>
      <c r="G40" s="1">
        <v>67.28</v>
      </c>
      <c r="H40" s="1">
        <f>1+COUNTIFS(A:A,A40,G:G,"&gt;"&amp;G40)</f>
        <v>2</v>
      </c>
      <c r="I40" s="2">
        <f>AVERAGEIF(A:A,A40,G:G)</f>
        <v>50.444999999999993</v>
      </c>
      <c r="J40" s="2">
        <f>G40-I40</f>
        <v>16.835000000000008</v>
      </c>
      <c r="K40" s="2">
        <f>90+J40</f>
        <v>106.83500000000001</v>
      </c>
      <c r="L40" s="2">
        <f>EXP(0.06*K40)</f>
        <v>607.95447346914978</v>
      </c>
      <c r="M40" s="2">
        <f>SUMIF(A:A,A40,L:L)</f>
        <v>3450.6592991618645</v>
      </c>
      <c r="N40" s="3">
        <f>L40/M40</f>
        <v>0.17618501879244255</v>
      </c>
      <c r="O40" s="6">
        <f>1/N40</f>
        <v>5.675851481890553</v>
      </c>
      <c r="P40" s="3">
        <f>IF(O40&gt;21,"",N40)</f>
        <v>0.17618501879244255</v>
      </c>
      <c r="Q40" s="3">
        <f>IF(ISNUMBER(P40),SUMIF(A:A,A40,P:P),"")</f>
        <v>0.90897031489453173</v>
      </c>
      <c r="R40" s="3">
        <f>IFERROR(P40*(1/Q40),"")</f>
        <v>0.19382923282030987</v>
      </c>
      <c r="S40" s="7">
        <f>IFERROR(1/R40,"")</f>
        <v>5.1591805087886504</v>
      </c>
    </row>
    <row r="41" spans="1:19" x14ac:dyDescent="0.3">
      <c r="A41" s="1">
        <v>24</v>
      </c>
      <c r="B41" s="5">
        <v>0.74652777777777779</v>
      </c>
      <c r="C41" s="1" t="s">
        <v>19</v>
      </c>
      <c r="D41" s="1">
        <v>8</v>
      </c>
      <c r="E41" s="1">
        <v>2</v>
      </c>
      <c r="F41" s="1" t="s">
        <v>58</v>
      </c>
      <c r="G41" s="1">
        <v>55.23</v>
      </c>
      <c r="H41" s="1">
        <f>1+COUNTIFS(A:A,A41,G:G,"&gt;"&amp;G41)</f>
        <v>3</v>
      </c>
      <c r="I41" s="2">
        <f>AVERAGEIF(A:A,A41,G:G)</f>
        <v>50.444999999999993</v>
      </c>
      <c r="J41" s="2">
        <f>G41-I41</f>
        <v>4.7850000000000037</v>
      </c>
      <c r="K41" s="2">
        <f>90+J41</f>
        <v>94.784999999999997</v>
      </c>
      <c r="L41" s="2">
        <f>EXP(0.06*K41)</f>
        <v>295.03677217141433</v>
      </c>
      <c r="M41" s="2">
        <f>SUMIF(A:A,A41,L:L)</f>
        <v>3450.6592991618645</v>
      </c>
      <c r="N41" s="3">
        <f>L41/M41</f>
        <v>8.5501565524905981E-2</v>
      </c>
      <c r="O41" s="6">
        <f>1/N41</f>
        <v>11.695692281899882</v>
      </c>
      <c r="P41" s="3">
        <f>IF(O41&gt;21,"",N41)</f>
        <v>8.5501565524905981E-2</v>
      </c>
      <c r="Q41" s="3">
        <f>IF(ISNUMBER(P41),SUMIF(A:A,A41,P:P),"")</f>
        <v>0.90897031489453173</v>
      </c>
      <c r="R41" s="3">
        <f>IFERROR(P41*(1/Q41),"")</f>
        <v>9.4064200033668624E-2</v>
      </c>
      <c r="S41" s="7">
        <f>IFERROR(1/R41,"")</f>
        <v>10.631037096388079</v>
      </c>
    </row>
    <row r="42" spans="1:19" x14ac:dyDescent="0.3">
      <c r="A42" s="1">
        <v>24</v>
      </c>
      <c r="B42" s="5">
        <v>0.74652777777777779</v>
      </c>
      <c r="C42" s="1" t="s">
        <v>19</v>
      </c>
      <c r="D42" s="1">
        <v>8</v>
      </c>
      <c r="E42" s="1">
        <v>3</v>
      </c>
      <c r="F42" s="1" t="s">
        <v>59</v>
      </c>
      <c r="G42" s="1">
        <v>55.18</v>
      </c>
      <c r="H42" s="1">
        <f>1+COUNTIFS(A:A,A42,G:G,"&gt;"&amp;G42)</f>
        <v>4</v>
      </c>
      <c r="I42" s="2">
        <f>AVERAGEIF(A:A,A42,G:G)</f>
        <v>50.444999999999993</v>
      </c>
      <c r="J42" s="2">
        <f>G42-I42</f>
        <v>4.7350000000000065</v>
      </c>
      <c r="K42" s="2">
        <f>90+J42</f>
        <v>94.735000000000014</v>
      </c>
      <c r="L42" s="2">
        <f>EXP(0.06*K42)</f>
        <v>294.15298819370503</v>
      </c>
      <c r="M42" s="2">
        <f>SUMIF(A:A,A42,L:L)</f>
        <v>3450.6592991618645</v>
      </c>
      <c r="N42" s="3">
        <f>L42/M42</f>
        <v>8.5245445200907627E-2</v>
      </c>
      <c r="O42" s="6">
        <f>1/N42</f>
        <v>11.730832042030942</v>
      </c>
      <c r="P42" s="3">
        <f>IF(O42&gt;21,"",N42)</f>
        <v>8.5245445200907627E-2</v>
      </c>
      <c r="Q42" s="3">
        <f>IF(ISNUMBER(P42),SUMIF(A:A,A42,P:P),"")</f>
        <v>0.90897031489453173</v>
      </c>
      <c r="R42" s="3">
        <f>IFERROR(P42*(1/Q42),"")</f>
        <v>9.3782430299496317E-2</v>
      </c>
      <c r="S42" s="7">
        <f>IFERROR(1/R42,"")</f>
        <v>10.662978095219726</v>
      </c>
    </row>
    <row r="43" spans="1:19" x14ac:dyDescent="0.3">
      <c r="A43" s="1">
        <v>24</v>
      </c>
      <c r="B43" s="5">
        <v>0.74652777777777779</v>
      </c>
      <c r="C43" s="1" t="s">
        <v>19</v>
      </c>
      <c r="D43" s="1">
        <v>8</v>
      </c>
      <c r="E43" s="1">
        <v>8</v>
      </c>
      <c r="F43" s="1" t="s">
        <v>64</v>
      </c>
      <c r="G43" s="1">
        <v>51.01</v>
      </c>
      <c r="H43" s="1">
        <f>1+COUNTIFS(A:A,A43,G:G,"&gt;"&amp;G43)</f>
        <v>5</v>
      </c>
      <c r="I43" s="2">
        <f>AVERAGEIF(A:A,A43,G:G)</f>
        <v>50.444999999999993</v>
      </c>
      <c r="J43" s="2">
        <f>G43-I43</f>
        <v>0.56500000000000483</v>
      </c>
      <c r="K43" s="2">
        <f>90+J43</f>
        <v>90.564999999999998</v>
      </c>
      <c r="L43" s="2">
        <f>EXP(0.06*K43)</f>
        <v>229.04076481396737</v>
      </c>
      <c r="M43" s="2">
        <f>SUMIF(A:A,A43,L:L)</f>
        <v>3450.6592991618645</v>
      </c>
      <c r="N43" s="3">
        <f>L43/M43</f>
        <v>6.6375942959538026E-2</v>
      </c>
      <c r="O43" s="6">
        <f>1/N43</f>
        <v>15.065699339436698</v>
      </c>
      <c r="P43" s="3">
        <f>IF(O43&gt;21,"",N43)</f>
        <v>6.6375942959538026E-2</v>
      </c>
      <c r="Q43" s="3">
        <f>IF(ISNUMBER(P43),SUMIF(A:A,A43,P:P),"")</f>
        <v>0.90897031489453173</v>
      </c>
      <c r="R43" s="3">
        <f>IFERROR(P43*(1/Q43),"")</f>
        <v>7.3023224050215177E-2</v>
      </c>
      <c r="S43" s="7">
        <f>IFERROR(1/R43,"")</f>
        <v>13.694273472674112</v>
      </c>
    </row>
    <row r="44" spans="1:19" x14ac:dyDescent="0.3">
      <c r="A44" s="1">
        <v>24</v>
      </c>
      <c r="B44" s="5">
        <v>0.74652777777777779</v>
      </c>
      <c r="C44" s="1" t="s">
        <v>19</v>
      </c>
      <c r="D44" s="1">
        <v>8</v>
      </c>
      <c r="E44" s="1">
        <v>12</v>
      </c>
      <c r="F44" s="1" t="s">
        <v>68</v>
      </c>
      <c r="G44" s="1">
        <v>48.03</v>
      </c>
      <c r="H44" s="1">
        <f>1+COUNTIFS(A:A,A44,G:G,"&gt;"&amp;G44)</f>
        <v>6</v>
      </c>
      <c r="I44" s="2">
        <f>AVERAGEIF(A:A,A44,G:G)</f>
        <v>50.444999999999993</v>
      </c>
      <c r="J44" s="2">
        <f>G44-I44</f>
        <v>-2.414999999999992</v>
      </c>
      <c r="K44" s="2">
        <f>90+J44</f>
        <v>87.585000000000008</v>
      </c>
      <c r="L44" s="2">
        <f>EXP(0.06*K44)</f>
        <v>191.540638960602</v>
      </c>
      <c r="M44" s="2">
        <f>SUMIF(A:A,A44,L:L)</f>
        <v>3450.6592991618645</v>
      </c>
      <c r="N44" s="3">
        <f>L44/M44</f>
        <v>5.5508418060028576E-2</v>
      </c>
      <c r="O44" s="6">
        <f>1/N44</f>
        <v>18.015285517929335</v>
      </c>
      <c r="P44" s="3">
        <f>IF(O44&gt;21,"",N44)</f>
        <v>5.5508418060028576E-2</v>
      </c>
      <c r="Q44" s="3">
        <f>IF(ISNUMBER(P44),SUMIF(A:A,A44,P:P),"")</f>
        <v>0.90897031489453173</v>
      </c>
      <c r="R44" s="3">
        <f>IFERROR(P44*(1/Q44),"")</f>
        <v>6.1067360672245108E-2</v>
      </c>
      <c r="S44" s="7">
        <f>IFERROR(1/R44,"")</f>
        <v>16.375359750147126</v>
      </c>
    </row>
    <row r="45" spans="1:19" x14ac:dyDescent="0.3">
      <c r="A45" s="1">
        <v>24</v>
      </c>
      <c r="B45" s="5">
        <v>0.74652777777777779</v>
      </c>
      <c r="C45" s="1" t="s">
        <v>19</v>
      </c>
      <c r="D45" s="1">
        <v>8</v>
      </c>
      <c r="E45" s="1">
        <v>5</v>
      </c>
      <c r="F45" s="1" t="s">
        <v>61</v>
      </c>
      <c r="G45" s="1">
        <v>47.53</v>
      </c>
      <c r="H45" s="1">
        <f>1+COUNTIFS(A:A,A45,G:G,"&gt;"&amp;G45)</f>
        <v>7</v>
      </c>
      <c r="I45" s="2">
        <f>AVERAGEIF(A:A,A45,G:G)</f>
        <v>50.444999999999993</v>
      </c>
      <c r="J45" s="2">
        <f>G45-I45</f>
        <v>-2.914999999999992</v>
      </c>
      <c r="K45" s="2">
        <f>90+J45</f>
        <v>87.085000000000008</v>
      </c>
      <c r="L45" s="2">
        <f>EXP(0.06*K45)</f>
        <v>185.87975757234352</v>
      </c>
      <c r="M45" s="2">
        <f>SUMIF(A:A,A45,L:L)</f>
        <v>3450.6592991618645</v>
      </c>
      <c r="N45" s="3">
        <f>L45/M45</f>
        <v>5.3867896380698062E-2</v>
      </c>
      <c r="O45" s="6">
        <f>1/N45</f>
        <v>18.56393264241742</v>
      </c>
      <c r="P45" s="3">
        <f>IF(O45&gt;21,"",N45)</f>
        <v>5.3867896380698062E-2</v>
      </c>
      <c r="Q45" s="3">
        <f>IF(ISNUMBER(P45),SUMIF(A:A,A45,P:P),"")</f>
        <v>0.90897031489453173</v>
      </c>
      <c r="R45" s="3">
        <f>IFERROR(P45*(1/Q45),"")</f>
        <v>5.9262547409976073E-2</v>
      </c>
      <c r="S45" s="7">
        <f>IFERROR(1/R45,"")</f>
        <v>16.87406369965904</v>
      </c>
    </row>
    <row r="46" spans="1:19" x14ac:dyDescent="0.3">
      <c r="A46" s="1">
        <v>24</v>
      </c>
      <c r="B46" s="5">
        <v>0.74652777777777779</v>
      </c>
      <c r="C46" s="1" t="s">
        <v>19</v>
      </c>
      <c r="D46" s="1">
        <v>8</v>
      </c>
      <c r="E46" s="1">
        <v>9</v>
      </c>
      <c r="F46" s="1" t="s">
        <v>65</v>
      </c>
      <c r="G46" s="1">
        <v>47.37</v>
      </c>
      <c r="H46" s="1">
        <f>1+COUNTIFS(A:A,A46,G:G,"&gt;"&amp;G46)</f>
        <v>8</v>
      </c>
      <c r="I46" s="2">
        <f>AVERAGEIF(A:A,A46,G:G)</f>
        <v>50.444999999999993</v>
      </c>
      <c r="J46" s="2">
        <f>G46-I46</f>
        <v>-3.0749999999999957</v>
      </c>
      <c r="K46" s="2">
        <f>90+J46</f>
        <v>86.925000000000011</v>
      </c>
      <c r="L46" s="2">
        <f>EXP(0.06*K46)</f>
        <v>184.10384989544818</v>
      </c>
      <c r="M46" s="2">
        <f>SUMIF(A:A,A46,L:L)</f>
        <v>3450.6592991618645</v>
      </c>
      <c r="N46" s="3">
        <f>L46/M46</f>
        <v>5.3353238883991072E-2</v>
      </c>
      <c r="O46" s="6">
        <f>1/N46</f>
        <v>18.743004565746343</v>
      </c>
      <c r="P46" s="3">
        <f>IF(O46&gt;21,"",N46)</f>
        <v>5.3353238883991072E-2</v>
      </c>
      <c r="Q46" s="3">
        <f>IF(ISNUMBER(P46),SUMIF(A:A,A46,P:P),"")</f>
        <v>0.90897031489453173</v>
      </c>
      <c r="R46" s="3">
        <f>IFERROR(P46*(1/Q46),"")</f>
        <v>5.8696349055339263E-2</v>
      </c>
      <c r="S46" s="7">
        <f>IFERROR(1/R46,"")</f>
        <v>17.036834762196097</v>
      </c>
    </row>
    <row r="47" spans="1:19" x14ac:dyDescent="0.3">
      <c r="A47" s="1">
        <v>24</v>
      </c>
      <c r="B47" s="5">
        <v>0.74652777777777779</v>
      </c>
      <c r="C47" s="1" t="s">
        <v>19</v>
      </c>
      <c r="D47" s="1">
        <v>8</v>
      </c>
      <c r="E47" s="1">
        <v>4</v>
      </c>
      <c r="F47" s="1" t="s">
        <v>60</v>
      </c>
      <c r="G47" s="1">
        <v>47.19</v>
      </c>
      <c r="H47" s="1">
        <f>1+COUNTIFS(A:A,A47,G:G,"&gt;"&amp;G47)</f>
        <v>9</v>
      </c>
      <c r="I47" s="2">
        <f>AVERAGEIF(A:A,A47,G:G)</f>
        <v>50.444999999999993</v>
      </c>
      <c r="J47" s="2">
        <f>G47-I47</f>
        <v>-3.2549999999999955</v>
      </c>
      <c r="K47" s="2">
        <f>90+J47</f>
        <v>86.745000000000005</v>
      </c>
      <c r="L47" s="2">
        <f>EXP(0.06*K47)</f>
        <v>182.12622670426964</v>
      </c>
      <c r="M47" s="2">
        <f>SUMIF(A:A,A47,L:L)</f>
        <v>3450.6592991618645</v>
      </c>
      <c r="N47" s="3">
        <f>L47/M47</f>
        <v>5.2780124293495607E-2</v>
      </c>
      <c r="O47" s="6">
        <f>1/N47</f>
        <v>18.946526052861827</v>
      </c>
      <c r="P47" s="3">
        <f>IF(O47&gt;21,"",N47)</f>
        <v>5.2780124293495607E-2</v>
      </c>
      <c r="Q47" s="3">
        <f>IF(ISNUMBER(P47),SUMIF(A:A,A47,P:P),"")</f>
        <v>0.90897031489453173</v>
      </c>
      <c r="R47" s="3">
        <f>IFERROR(P47*(1/Q47),"")</f>
        <v>5.8065839366404082E-2</v>
      </c>
      <c r="S47" s="7">
        <f>IFERROR(1/R47,"")</f>
        <v>17.221829752427261</v>
      </c>
    </row>
    <row r="48" spans="1:19" x14ac:dyDescent="0.3">
      <c r="A48" s="1">
        <v>24</v>
      </c>
      <c r="B48" s="5">
        <v>0.74652777777777779</v>
      </c>
      <c r="C48" s="1" t="s">
        <v>19</v>
      </c>
      <c r="D48" s="1">
        <v>8</v>
      </c>
      <c r="E48" s="1">
        <v>10</v>
      </c>
      <c r="F48" s="1" t="s">
        <v>66</v>
      </c>
      <c r="G48" s="1">
        <v>43.98</v>
      </c>
      <c r="H48" s="1">
        <f>1+COUNTIFS(A:A,A48,G:G,"&gt;"&amp;G48)</f>
        <v>10</v>
      </c>
      <c r="I48" s="2">
        <f>AVERAGEIF(A:A,A48,G:G)</f>
        <v>50.444999999999993</v>
      </c>
      <c r="J48" s="2">
        <f>G48-I48</f>
        <v>-6.4649999999999963</v>
      </c>
      <c r="K48" s="2">
        <f>90+J48</f>
        <v>83.534999999999997</v>
      </c>
      <c r="L48" s="2">
        <f>EXP(0.06*K48)</f>
        <v>150.2198668664023</v>
      </c>
      <c r="M48" s="2">
        <f>SUMIF(A:A,A48,L:L)</f>
        <v>3450.6592991618645</v>
      </c>
      <c r="N48" s="3">
        <f>L48/M48</f>
        <v>4.3533671059002958E-2</v>
      </c>
      <c r="O48" s="6">
        <f>1/N48</f>
        <v>22.970725318447396</v>
      </c>
      <c r="P48" s="3" t="str">
        <f>IF(O48&gt;21,"",N48)</f>
        <v/>
      </c>
      <c r="Q48" s="3" t="str">
        <f>IF(ISNUMBER(P48),SUMIF(A:A,A48,P:P),"")</f>
        <v/>
      </c>
      <c r="R48" s="3" t="str">
        <f>IFERROR(P48*(1/Q48),"")</f>
        <v/>
      </c>
      <c r="S48" s="7" t="str">
        <f>IFERROR(1/R48,"")</f>
        <v/>
      </c>
    </row>
    <row r="49" spans="1:19" x14ac:dyDescent="0.3">
      <c r="A49" s="1">
        <v>24</v>
      </c>
      <c r="B49" s="5">
        <v>0.74652777777777779</v>
      </c>
      <c r="C49" s="1" t="s">
        <v>19</v>
      </c>
      <c r="D49" s="1">
        <v>8</v>
      </c>
      <c r="E49" s="1">
        <v>7</v>
      </c>
      <c r="F49" s="1" t="s">
        <v>63</v>
      </c>
      <c r="G49" s="1">
        <v>35.72</v>
      </c>
      <c r="H49" s="1">
        <f>1+COUNTIFS(A:A,A49,G:G,"&gt;"&amp;G49)</f>
        <v>11</v>
      </c>
      <c r="I49" s="2">
        <f>AVERAGEIF(A:A,A49,G:G)</f>
        <v>50.444999999999993</v>
      </c>
      <c r="J49" s="2">
        <f>G49-I49</f>
        <v>-14.724999999999994</v>
      </c>
      <c r="K49" s="2">
        <f>90+J49</f>
        <v>75.275000000000006</v>
      </c>
      <c r="L49" s="2">
        <f>EXP(0.06*K49)</f>
        <v>91.514735222602752</v>
      </c>
      <c r="M49" s="2">
        <f>SUMIF(A:A,A49,L:L)</f>
        <v>3450.6592991618645</v>
      </c>
      <c r="N49" s="3">
        <f>L49/M49</f>
        <v>2.6520942025435805E-2</v>
      </c>
      <c r="O49" s="6">
        <f>1/N49</f>
        <v>37.706051279811867</v>
      </c>
      <c r="P49" s="3" t="str">
        <f>IF(O49&gt;21,"",N49)</f>
        <v/>
      </c>
      <c r="Q49" s="3" t="str">
        <f>IF(ISNUMBER(P49),SUMIF(A:A,A49,P:P),"")</f>
        <v/>
      </c>
      <c r="R49" s="3" t="str">
        <f>IFERROR(P49*(1/Q49),"")</f>
        <v/>
      </c>
      <c r="S49" s="7" t="str">
        <f>IFERROR(1/R49,"")</f>
        <v/>
      </c>
    </row>
    <row r="50" spans="1:19" x14ac:dyDescent="0.3">
      <c r="A50" s="1">
        <v>24</v>
      </c>
      <c r="B50" s="5">
        <v>0.74652777777777779</v>
      </c>
      <c r="C50" s="1" t="s">
        <v>19</v>
      </c>
      <c r="D50" s="1">
        <v>8</v>
      </c>
      <c r="E50" s="1">
        <v>11</v>
      </c>
      <c r="F50" s="1" t="s">
        <v>67</v>
      </c>
      <c r="G50" s="1">
        <v>31.81</v>
      </c>
      <c r="H50" s="1">
        <f>1+COUNTIFS(A:A,A50,G:G,"&gt;"&amp;G50)</f>
        <v>12</v>
      </c>
      <c r="I50" s="2">
        <f>AVERAGEIF(A:A,A50,G:G)</f>
        <v>50.444999999999993</v>
      </c>
      <c r="J50" s="2">
        <f>G50-I50</f>
        <v>-18.634999999999994</v>
      </c>
      <c r="K50" s="2">
        <f>90+J50</f>
        <v>71.365000000000009</v>
      </c>
      <c r="L50" s="2">
        <f>EXP(0.06*K50)</f>
        <v>72.377827319955614</v>
      </c>
      <c r="M50" s="2">
        <f>SUMIF(A:A,A50,L:L)</f>
        <v>3450.6592991618645</v>
      </c>
      <c r="N50" s="3">
        <f>L50/M50</f>
        <v>2.0975072021029596E-2</v>
      </c>
      <c r="O50" s="6">
        <f>1/N50</f>
        <v>47.675640827235327</v>
      </c>
      <c r="P50" s="3" t="str">
        <f>IF(O50&gt;21,"",N50)</f>
        <v/>
      </c>
      <c r="Q50" s="3" t="str">
        <f>IF(ISNUMBER(P50),SUMIF(A:A,A50,P:P),"")</f>
        <v/>
      </c>
      <c r="R50" s="3" t="str">
        <f>IFERROR(P50*(1/Q50),"")</f>
        <v/>
      </c>
      <c r="S50" s="7" t="str">
        <f>IFERROR(1/R50,"")</f>
        <v/>
      </c>
    </row>
    <row r="51" spans="1:19" x14ac:dyDescent="0.3">
      <c r="A51" s="1">
        <v>25</v>
      </c>
      <c r="B51" s="5">
        <v>0.77430555555555547</v>
      </c>
      <c r="C51" s="1" t="s">
        <v>19</v>
      </c>
      <c r="D51" s="1">
        <v>9</v>
      </c>
      <c r="E51" s="1">
        <v>1</v>
      </c>
      <c r="F51" s="1" t="s">
        <v>69</v>
      </c>
      <c r="G51" s="1">
        <v>62.21</v>
      </c>
      <c r="H51" s="1">
        <f>1+COUNTIFS(A:A,A51,G:G,"&gt;"&amp;G51)</f>
        <v>1</v>
      </c>
      <c r="I51" s="2">
        <f>AVERAGEIF(A:A,A51,G:G)</f>
        <v>48.929090909090903</v>
      </c>
      <c r="J51" s="2">
        <f>G51-I51</f>
        <v>13.280909090909098</v>
      </c>
      <c r="K51" s="2">
        <f>90+J51</f>
        <v>103.28090909090909</v>
      </c>
      <c r="L51" s="2">
        <f>EXP(0.06*K51)</f>
        <v>491.2015564294021</v>
      </c>
      <c r="M51" s="2">
        <f>SUMIF(A:A,A51,L:L)</f>
        <v>2958.5545890606413</v>
      </c>
      <c r="N51" s="3">
        <f>L51/M51</f>
        <v>0.16602754542560647</v>
      </c>
      <c r="O51" s="6">
        <f>1/N51</f>
        <v>6.0230969351292343</v>
      </c>
      <c r="P51" s="3">
        <f>IF(O51&gt;21,"",N51)</f>
        <v>0.16602754542560647</v>
      </c>
      <c r="Q51" s="3">
        <f>IF(ISNUMBER(P51),SUMIF(A:A,A51,P:P),"")</f>
        <v>0.9065051564521327</v>
      </c>
      <c r="R51" s="3">
        <f>IFERROR(P51*(1/Q51),"")</f>
        <v>0.18315124215663897</v>
      </c>
      <c r="S51" s="7">
        <f>IFERROR(1/R51,"")</f>
        <v>5.4599684295056878</v>
      </c>
    </row>
    <row r="52" spans="1:19" x14ac:dyDescent="0.3">
      <c r="A52" s="1">
        <v>25</v>
      </c>
      <c r="B52" s="5">
        <v>0.77430555555555547</v>
      </c>
      <c r="C52" s="1" t="s">
        <v>19</v>
      </c>
      <c r="D52" s="1">
        <v>9</v>
      </c>
      <c r="E52" s="1">
        <v>10</v>
      </c>
      <c r="F52" s="1" t="s">
        <v>75</v>
      </c>
      <c r="G52" s="1">
        <v>60.4</v>
      </c>
      <c r="H52" s="1">
        <f>1+COUNTIFS(A:A,A52,G:G,"&gt;"&amp;G52)</f>
        <v>2</v>
      </c>
      <c r="I52" s="2">
        <f>AVERAGEIF(A:A,A52,G:G)</f>
        <v>48.929090909090903</v>
      </c>
      <c r="J52" s="2">
        <f>G52-I52</f>
        <v>11.470909090909096</v>
      </c>
      <c r="K52" s="2">
        <f>90+J52</f>
        <v>101.47090909090909</v>
      </c>
      <c r="L52" s="2">
        <f>EXP(0.06*K52)</f>
        <v>440.65160216615851</v>
      </c>
      <c r="M52" s="2">
        <f>SUMIF(A:A,A52,L:L)</f>
        <v>2958.5545890606413</v>
      </c>
      <c r="N52" s="3">
        <f>L52/M52</f>
        <v>0.14894151481790574</v>
      </c>
      <c r="O52" s="6">
        <f>1/N52</f>
        <v>6.7140447794061249</v>
      </c>
      <c r="P52" s="3">
        <f>IF(O52&gt;21,"",N52)</f>
        <v>0.14894151481790574</v>
      </c>
      <c r="Q52" s="3">
        <f>IF(ISNUMBER(P52),SUMIF(A:A,A52,P:P),"")</f>
        <v>0.9065051564521327</v>
      </c>
      <c r="R52" s="3">
        <f>IFERROR(P52*(1/Q52),"")</f>
        <v>0.16430299790111616</v>
      </c>
      <c r="S52" s="7">
        <f>IFERROR(1/R52,"")</f>
        <v>6.0863162131821742</v>
      </c>
    </row>
    <row r="53" spans="1:19" x14ac:dyDescent="0.3">
      <c r="A53" s="1">
        <v>25</v>
      </c>
      <c r="B53" s="5">
        <v>0.77430555555555547</v>
      </c>
      <c r="C53" s="1" t="s">
        <v>19</v>
      </c>
      <c r="D53" s="1">
        <v>9</v>
      </c>
      <c r="E53" s="1">
        <v>2</v>
      </c>
      <c r="F53" s="1" t="s">
        <v>70</v>
      </c>
      <c r="G53" s="1">
        <v>59.35</v>
      </c>
      <c r="H53" s="1">
        <f>1+COUNTIFS(A:A,A53,G:G,"&gt;"&amp;G53)</f>
        <v>3</v>
      </c>
      <c r="I53" s="2">
        <f>AVERAGEIF(A:A,A53,G:G)</f>
        <v>48.929090909090903</v>
      </c>
      <c r="J53" s="2">
        <f>G53-I53</f>
        <v>10.420909090909099</v>
      </c>
      <c r="K53" s="2">
        <f>90+J53</f>
        <v>100.42090909090911</v>
      </c>
      <c r="L53" s="2">
        <f>EXP(0.06*K53)</f>
        <v>413.74694602457538</v>
      </c>
      <c r="M53" s="2">
        <f>SUMIF(A:A,A53,L:L)</f>
        <v>2958.5545890606413</v>
      </c>
      <c r="N53" s="3">
        <f>L53/M53</f>
        <v>0.1398476632996461</v>
      </c>
      <c r="O53" s="6">
        <f>1/N53</f>
        <v>7.150637889868344</v>
      </c>
      <c r="P53" s="3">
        <f>IF(O53&gt;21,"",N53)</f>
        <v>0.1398476632996461</v>
      </c>
      <c r="Q53" s="3">
        <f>IF(ISNUMBER(P53),SUMIF(A:A,A53,P:P),"")</f>
        <v>0.9065051564521327</v>
      </c>
      <c r="R53" s="3">
        <f>IFERROR(P53*(1/Q53),"")</f>
        <v>0.15427122758681255</v>
      </c>
      <c r="S53" s="7">
        <f>IFERROR(1/R53,"")</f>
        <v>6.4820901190876521</v>
      </c>
    </row>
    <row r="54" spans="1:19" x14ac:dyDescent="0.3">
      <c r="A54" s="1">
        <v>25</v>
      </c>
      <c r="B54" s="5">
        <v>0.77430555555555547</v>
      </c>
      <c r="C54" s="1" t="s">
        <v>19</v>
      </c>
      <c r="D54" s="1">
        <v>9</v>
      </c>
      <c r="E54" s="1">
        <v>9</v>
      </c>
      <c r="F54" s="1" t="s">
        <v>74</v>
      </c>
      <c r="G54" s="1">
        <v>58.28</v>
      </c>
      <c r="H54" s="1">
        <f>1+COUNTIFS(A:A,A54,G:G,"&gt;"&amp;G54)</f>
        <v>4</v>
      </c>
      <c r="I54" s="2">
        <f>AVERAGEIF(A:A,A54,G:G)</f>
        <v>48.929090909090903</v>
      </c>
      <c r="J54" s="2">
        <f>G54-I54</f>
        <v>9.3509090909090986</v>
      </c>
      <c r="K54" s="2">
        <f>90+J54</f>
        <v>99.350909090909099</v>
      </c>
      <c r="L54" s="2">
        <f>EXP(0.06*K54)</f>
        <v>388.01909233225672</v>
      </c>
      <c r="M54" s="2">
        <f>SUMIF(A:A,A54,L:L)</f>
        <v>2958.5545890606413</v>
      </c>
      <c r="N54" s="3">
        <f>L54/M54</f>
        <v>0.13115157440966979</v>
      </c>
      <c r="O54" s="6">
        <f>1/N54</f>
        <v>7.6247655012997706</v>
      </c>
      <c r="P54" s="3">
        <f>IF(O54&gt;21,"",N54)</f>
        <v>0.13115157440966979</v>
      </c>
      <c r="Q54" s="3">
        <f>IF(ISNUMBER(P54),SUMIF(A:A,A54,P:P),"")</f>
        <v>0.9065051564521327</v>
      </c>
      <c r="R54" s="3">
        <f>IFERROR(P54*(1/Q54),"")</f>
        <v>0.14467824421757181</v>
      </c>
      <c r="S54" s="7">
        <f>IFERROR(1/R54,"")</f>
        <v>6.9118892436665718</v>
      </c>
    </row>
    <row r="55" spans="1:19" x14ac:dyDescent="0.3">
      <c r="A55" s="1">
        <v>25</v>
      </c>
      <c r="B55" s="5">
        <v>0.77430555555555547</v>
      </c>
      <c r="C55" s="1" t="s">
        <v>19</v>
      </c>
      <c r="D55" s="1">
        <v>9</v>
      </c>
      <c r="E55" s="1">
        <v>7</v>
      </c>
      <c r="F55" s="1" t="s">
        <v>73</v>
      </c>
      <c r="G55" s="1">
        <v>54.45</v>
      </c>
      <c r="H55" s="1">
        <f>1+COUNTIFS(A:A,A55,G:G,"&gt;"&amp;G55)</f>
        <v>5</v>
      </c>
      <c r="I55" s="2">
        <f>AVERAGEIF(A:A,A55,G:G)</f>
        <v>48.929090909090903</v>
      </c>
      <c r="J55" s="2">
        <f>G55-I55</f>
        <v>5.5209090909091003</v>
      </c>
      <c r="K55" s="2">
        <f>90+J55</f>
        <v>95.5209090909091</v>
      </c>
      <c r="L55" s="2">
        <f>EXP(0.06*K55)</f>
        <v>308.3558722785711</v>
      </c>
      <c r="M55" s="2">
        <f>SUMIF(A:A,A55,L:L)</f>
        <v>2958.5545890606413</v>
      </c>
      <c r="N55" s="3">
        <f>L55/M55</f>
        <v>0.10422517584050255</v>
      </c>
      <c r="O55" s="6">
        <f>1/N55</f>
        <v>9.5946108215765058</v>
      </c>
      <c r="P55" s="3">
        <f>IF(O55&gt;21,"",N55)</f>
        <v>0.10422517584050255</v>
      </c>
      <c r="Q55" s="3">
        <f>IF(ISNUMBER(P55),SUMIF(A:A,A55,P:P),"")</f>
        <v>0.9065051564521327</v>
      </c>
      <c r="R55" s="3">
        <f>IFERROR(P55*(1/Q55),"")</f>
        <v>0.11497471922654869</v>
      </c>
      <c r="S55" s="7">
        <f>IFERROR(1/R55,"")</f>
        <v>8.6975641839105364</v>
      </c>
    </row>
    <row r="56" spans="1:19" x14ac:dyDescent="0.3">
      <c r="A56" s="1">
        <v>25</v>
      </c>
      <c r="B56" s="5">
        <v>0.77430555555555547</v>
      </c>
      <c r="C56" s="1" t="s">
        <v>19</v>
      </c>
      <c r="D56" s="1">
        <v>9</v>
      </c>
      <c r="E56" s="1">
        <v>4</v>
      </c>
      <c r="F56" s="1" t="s">
        <v>71</v>
      </c>
      <c r="G56" s="1">
        <v>52.13</v>
      </c>
      <c r="H56" s="1">
        <f>1+COUNTIFS(A:A,A56,G:G,"&gt;"&amp;G56)</f>
        <v>6</v>
      </c>
      <c r="I56" s="2">
        <f>AVERAGEIF(A:A,A56,G:G)</f>
        <v>48.929090909090903</v>
      </c>
      <c r="J56" s="2">
        <f>G56-I56</f>
        <v>3.2009090909091</v>
      </c>
      <c r="K56" s="2">
        <f>90+J56</f>
        <v>93.200909090909107</v>
      </c>
      <c r="L56" s="2">
        <f>EXP(0.06*K56)</f>
        <v>268.28626017838707</v>
      </c>
      <c r="M56" s="2">
        <f>SUMIF(A:A,A56,L:L)</f>
        <v>2958.5545890606413</v>
      </c>
      <c r="N56" s="3">
        <f>L56/M56</f>
        <v>9.068153116741022E-2</v>
      </c>
      <c r="O56" s="6">
        <f>1/N56</f>
        <v>11.027603825456657</v>
      </c>
      <c r="P56" s="3">
        <f>IF(O56&gt;21,"",N56)</f>
        <v>9.068153116741022E-2</v>
      </c>
      <c r="Q56" s="3">
        <f>IF(ISNUMBER(P56),SUMIF(A:A,A56,P:P),"")</f>
        <v>0.9065051564521327</v>
      </c>
      <c r="R56" s="3">
        <f>IFERROR(P56*(1/Q56),"")</f>
        <v>0.10003421439136467</v>
      </c>
      <c r="S56" s="7">
        <f>IFERROR(1/R56,"")</f>
        <v>9.9965797310877242</v>
      </c>
    </row>
    <row r="57" spans="1:19" x14ac:dyDescent="0.3">
      <c r="A57" s="1">
        <v>25</v>
      </c>
      <c r="B57" s="5">
        <v>0.77430555555555547</v>
      </c>
      <c r="C57" s="1" t="s">
        <v>19</v>
      </c>
      <c r="D57" s="1">
        <v>9</v>
      </c>
      <c r="E57" s="1">
        <v>6</v>
      </c>
      <c r="F57" s="1" t="s">
        <v>72</v>
      </c>
      <c r="G57" s="1">
        <v>48.97</v>
      </c>
      <c r="H57" s="1">
        <f>1+COUNTIFS(A:A,A57,G:G,"&gt;"&amp;G57)</f>
        <v>7</v>
      </c>
      <c r="I57" s="2">
        <f>AVERAGEIF(A:A,A57,G:G)</f>
        <v>48.929090909090903</v>
      </c>
      <c r="J57" s="2">
        <f>G57-I57</f>
        <v>4.0909090909096335E-2</v>
      </c>
      <c r="K57" s="2">
        <f>90+J57</f>
        <v>90.040909090909096</v>
      </c>
      <c r="L57" s="2">
        <f>EXP(0.06*K57)</f>
        <v>221.95053582667728</v>
      </c>
      <c r="M57" s="2">
        <f>SUMIF(A:A,A57,L:L)</f>
        <v>2958.5545890606413</v>
      </c>
      <c r="N57" s="3">
        <f>L57/M57</f>
        <v>7.5019922447044626E-2</v>
      </c>
      <c r="O57" s="6">
        <f>1/N57</f>
        <v>13.329792505529236</v>
      </c>
      <c r="P57" s="3">
        <f>IF(O57&gt;21,"",N57)</f>
        <v>7.5019922447044626E-2</v>
      </c>
      <c r="Q57" s="3">
        <f>IF(ISNUMBER(P57),SUMIF(A:A,A57,P:P),"")</f>
        <v>0.9065051564521327</v>
      </c>
      <c r="R57" s="3">
        <f>IFERROR(P57*(1/Q57),"")</f>
        <v>8.2757303599525628E-2</v>
      </c>
      <c r="S57" s="7">
        <f>IFERROR(1/R57,"")</f>
        <v>12.083525640699246</v>
      </c>
    </row>
    <row r="58" spans="1:19" x14ac:dyDescent="0.3">
      <c r="A58" s="1">
        <v>25</v>
      </c>
      <c r="B58" s="5">
        <v>0.77430555555555547</v>
      </c>
      <c r="C58" s="1" t="s">
        <v>19</v>
      </c>
      <c r="D58" s="1">
        <v>9</v>
      </c>
      <c r="E58" s="1">
        <v>12</v>
      </c>
      <c r="F58" s="1" t="s">
        <v>77</v>
      </c>
      <c r="G58" s="1">
        <v>42.41</v>
      </c>
      <c r="H58" s="1">
        <f>1+COUNTIFS(A:A,A58,G:G,"&gt;"&amp;G58)</f>
        <v>8</v>
      </c>
      <c r="I58" s="2">
        <f>AVERAGEIF(A:A,A58,G:G)</f>
        <v>48.929090909090903</v>
      </c>
      <c r="J58" s="2">
        <f>G58-I58</f>
        <v>-6.5190909090909059</v>
      </c>
      <c r="K58" s="2">
        <f>90+J58</f>
        <v>83.480909090909094</v>
      </c>
      <c r="L58" s="2">
        <f>EXP(0.06*K58)</f>
        <v>149.73312539256395</v>
      </c>
      <c r="M58" s="2">
        <f>SUMIF(A:A,A58,L:L)</f>
        <v>2958.5545890606413</v>
      </c>
      <c r="N58" s="3">
        <f>L58/M58</f>
        <v>5.0610229044347331E-2</v>
      </c>
      <c r="O58" s="6">
        <f>1/N58</f>
        <v>19.758851498651541</v>
      </c>
      <c r="P58" s="3">
        <f>IF(O58&gt;21,"",N58)</f>
        <v>5.0610229044347331E-2</v>
      </c>
      <c r="Q58" s="3">
        <f>IF(ISNUMBER(P58),SUMIF(A:A,A58,P:P),"")</f>
        <v>0.9065051564521327</v>
      </c>
      <c r="R58" s="3">
        <f>IFERROR(P58*(1/Q58),"")</f>
        <v>5.5830050920421613E-2</v>
      </c>
      <c r="S58" s="7">
        <f>IFERROR(1/R58,"")</f>
        <v>17.911500769099572</v>
      </c>
    </row>
    <row r="59" spans="1:19" x14ac:dyDescent="0.3">
      <c r="A59" s="1">
        <v>25</v>
      </c>
      <c r="B59" s="5">
        <v>0.77430555555555547</v>
      </c>
      <c r="C59" s="1" t="s">
        <v>19</v>
      </c>
      <c r="D59" s="1">
        <v>9</v>
      </c>
      <c r="E59" s="1">
        <v>14</v>
      </c>
      <c r="F59" s="1" t="s">
        <v>79</v>
      </c>
      <c r="G59" s="1">
        <v>38.869999999999997</v>
      </c>
      <c r="H59" s="1">
        <f>1+COUNTIFS(A:A,A59,G:G,"&gt;"&amp;G59)</f>
        <v>9</v>
      </c>
      <c r="I59" s="2">
        <f>AVERAGEIF(A:A,A59,G:G)</f>
        <v>48.929090909090903</v>
      </c>
      <c r="J59" s="2">
        <f>G59-I59</f>
        <v>-10.059090909090905</v>
      </c>
      <c r="K59" s="2">
        <f>90+J59</f>
        <v>79.940909090909088</v>
      </c>
      <c r="L59" s="2">
        <f>EXP(0.06*K59)</f>
        <v>121.08037066289576</v>
      </c>
      <c r="M59" s="2">
        <f>SUMIF(A:A,A59,L:L)</f>
        <v>2958.5545890606413</v>
      </c>
      <c r="N59" s="3">
        <f>L59/M59</f>
        <v>4.092551515209307E-2</v>
      </c>
      <c r="O59" s="6">
        <f>1/N59</f>
        <v>24.434634390884547</v>
      </c>
      <c r="P59" s="3" t="str">
        <f>IF(O59&gt;21,"",N59)</f>
        <v/>
      </c>
      <c r="Q59" s="3" t="str">
        <f>IF(ISNUMBER(P59),SUMIF(A:A,A59,P:P),"")</f>
        <v/>
      </c>
      <c r="R59" s="3" t="str">
        <f>IFERROR(P59*(1/Q59),"")</f>
        <v/>
      </c>
      <c r="S59" s="7" t="str">
        <f>IFERROR(1/R59,"")</f>
        <v/>
      </c>
    </row>
    <row r="60" spans="1:19" x14ac:dyDescent="0.3">
      <c r="A60" s="1">
        <v>25</v>
      </c>
      <c r="B60" s="5">
        <v>0.77430555555555547</v>
      </c>
      <c r="C60" s="1" t="s">
        <v>19</v>
      </c>
      <c r="D60" s="1">
        <v>9</v>
      </c>
      <c r="E60" s="1">
        <v>13</v>
      </c>
      <c r="F60" s="1" t="s">
        <v>78</v>
      </c>
      <c r="G60" s="1">
        <v>36.15</v>
      </c>
      <c r="H60" s="1">
        <f>1+COUNTIFS(A:A,A60,G:G,"&gt;"&amp;G60)</f>
        <v>10</v>
      </c>
      <c r="I60" s="2">
        <f>AVERAGEIF(A:A,A60,G:G)</f>
        <v>48.929090909090903</v>
      </c>
      <c r="J60" s="2">
        <f>G60-I60</f>
        <v>-12.779090909090904</v>
      </c>
      <c r="K60" s="2">
        <f>90+J60</f>
        <v>77.220909090909089</v>
      </c>
      <c r="L60" s="2">
        <f>EXP(0.06*K60)</f>
        <v>102.84824429920685</v>
      </c>
      <c r="M60" s="2">
        <f>SUMIF(A:A,A60,L:L)</f>
        <v>2958.5545890606413</v>
      </c>
      <c r="N60" s="3">
        <f>L60/M60</f>
        <v>3.4763003758487954E-2</v>
      </c>
      <c r="O60" s="6">
        <f>1/N60</f>
        <v>28.766213844677726</v>
      </c>
      <c r="P60" s="3" t="str">
        <f>IF(O60&gt;21,"",N60)</f>
        <v/>
      </c>
      <c r="Q60" s="3" t="str">
        <f>IF(ISNUMBER(P60),SUMIF(A:A,A60,P:P),"")</f>
        <v/>
      </c>
      <c r="R60" s="3" t="str">
        <f>IFERROR(P60*(1/Q60),"")</f>
        <v/>
      </c>
      <c r="S60" s="7" t="str">
        <f>IFERROR(1/R60,"")</f>
        <v/>
      </c>
    </row>
    <row r="61" spans="1:19" x14ac:dyDescent="0.3">
      <c r="A61" s="1">
        <v>25</v>
      </c>
      <c r="B61" s="5">
        <v>0.77430555555555547</v>
      </c>
      <c r="C61" s="1" t="s">
        <v>19</v>
      </c>
      <c r="D61" s="1">
        <v>9</v>
      </c>
      <c r="E61" s="1">
        <v>11</v>
      </c>
      <c r="F61" s="1" t="s">
        <v>76</v>
      </c>
      <c r="G61" s="1">
        <v>25</v>
      </c>
      <c r="H61" s="1">
        <f>1+COUNTIFS(A:A,A61,G:G,"&gt;"&amp;G61)</f>
        <v>11</v>
      </c>
      <c r="I61" s="2">
        <f>AVERAGEIF(A:A,A61,G:G)</f>
        <v>48.929090909090903</v>
      </c>
      <c r="J61" s="2">
        <f>G61-I61</f>
        <v>-23.929090909090903</v>
      </c>
      <c r="K61" s="2">
        <f>90+J61</f>
        <v>66.070909090909097</v>
      </c>
      <c r="L61" s="2">
        <f>EXP(0.06*K61)</f>
        <v>52.680983469946213</v>
      </c>
      <c r="M61" s="2">
        <f>SUMIF(A:A,A61,L:L)</f>
        <v>2958.5545890606413</v>
      </c>
      <c r="N61" s="3">
        <f>L61/M61</f>
        <v>1.7806324637286052E-2</v>
      </c>
      <c r="O61" s="6">
        <f>1/N61</f>
        <v>56.159820758632129</v>
      </c>
      <c r="P61" s="3" t="str">
        <f>IF(O61&gt;21,"",N61)</f>
        <v/>
      </c>
      <c r="Q61" s="3" t="str">
        <f>IF(ISNUMBER(P61),SUMIF(A:A,A61,P:P),"")</f>
        <v/>
      </c>
      <c r="R61" s="3" t="str">
        <f>IFERROR(P61*(1/Q61),"")</f>
        <v/>
      </c>
      <c r="S61" s="7" t="str">
        <f>IFERROR(1/R61,"")</f>
        <v/>
      </c>
    </row>
  </sheetData>
  <autoFilter ref="A1:S16" xr:uid="{00000000-0009-0000-0000-000000000000}"/>
  <sortState xmlns:xlrd2="http://schemas.microsoft.com/office/spreadsheetml/2017/richdata2" ref="A2:T61">
    <sortCondition ref="B2:B61"/>
    <sortCondition ref="H2:H6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8:G1048576 G1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7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06062022 -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2022-06-05T23:19:10Z</cp:lastPrinted>
  <dcterms:created xsi:type="dcterms:W3CDTF">2016-03-11T05:58:01Z</dcterms:created>
  <dcterms:modified xsi:type="dcterms:W3CDTF">2022-06-05T23:20:05Z</dcterms:modified>
</cp:coreProperties>
</file>