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8CF70C42-B8B7-4AC7-90E7-F9BB5004BD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6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16092022 - PREMIUM'!$A$7:$S$34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1" l="1"/>
  <c r="I53" i="1"/>
  <c r="J53" i="1" s="1"/>
  <c r="K53" i="1" s="1"/>
  <c r="L53" i="1" s="1"/>
  <c r="H64" i="1"/>
  <c r="I64" i="1"/>
  <c r="J64" i="1" s="1"/>
  <c r="K64" i="1" s="1"/>
  <c r="L64" i="1" s="1"/>
  <c r="H54" i="1"/>
  <c r="I54" i="1"/>
  <c r="J54" i="1" s="1"/>
  <c r="K54" i="1" s="1"/>
  <c r="L54" i="1" s="1"/>
  <c r="H55" i="1"/>
  <c r="I55" i="1"/>
  <c r="J55" i="1" s="1"/>
  <c r="K55" i="1" s="1"/>
  <c r="L55" i="1" s="1"/>
  <c r="H60" i="1"/>
  <c r="I60" i="1"/>
  <c r="J60" i="1" s="1"/>
  <c r="K60" i="1" s="1"/>
  <c r="L60" i="1" s="1"/>
  <c r="H63" i="1"/>
  <c r="I63" i="1"/>
  <c r="J63" i="1" s="1"/>
  <c r="K63" i="1" s="1"/>
  <c r="L63" i="1" s="1"/>
  <c r="H58" i="1"/>
  <c r="I58" i="1"/>
  <c r="J58" i="1" s="1"/>
  <c r="K58" i="1" s="1"/>
  <c r="L58" i="1" s="1"/>
  <c r="H59" i="1"/>
  <c r="I59" i="1"/>
  <c r="J59" i="1" s="1"/>
  <c r="K59" i="1" s="1"/>
  <c r="L59" i="1" s="1"/>
  <c r="H56" i="1"/>
  <c r="I56" i="1"/>
  <c r="J56" i="1" s="1"/>
  <c r="K56" i="1" s="1"/>
  <c r="L56" i="1" s="1"/>
  <c r="H57" i="1"/>
  <c r="I57" i="1"/>
  <c r="J57" i="1" s="1"/>
  <c r="K57" i="1" s="1"/>
  <c r="L57" i="1" s="1"/>
  <c r="H62" i="1"/>
  <c r="I62" i="1"/>
  <c r="J62" i="1" s="1"/>
  <c r="K62" i="1" s="1"/>
  <c r="L62" i="1" s="1"/>
  <c r="H65" i="1"/>
  <c r="I65" i="1"/>
  <c r="J65" i="1" s="1"/>
  <c r="K65" i="1" s="1"/>
  <c r="L65" i="1" s="1"/>
  <c r="H66" i="1"/>
  <c r="I66" i="1"/>
  <c r="J66" i="1" s="1"/>
  <c r="K66" i="1" s="1"/>
  <c r="L66" i="1" s="1"/>
  <c r="H61" i="1"/>
  <c r="I61" i="1"/>
  <c r="J61" i="1" s="1"/>
  <c r="K61" i="1" s="1"/>
  <c r="L61" i="1" s="1"/>
  <c r="H50" i="1"/>
  <c r="I50" i="1"/>
  <c r="J50" i="1" s="1"/>
  <c r="K50" i="1" s="1"/>
  <c r="L50" i="1" s="1"/>
  <c r="H47" i="1"/>
  <c r="I47" i="1"/>
  <c r="J47" i="1" s="1"/>
  <c r="K47" i="1" s="1"/>
  <c r="L47" i="1" s="1"/>
  <c r="H48" i="1"/>
  <c r="I48" i="1"/>
  <c r="J48" i="1" s="1"/>
  <c r="K48" i="1" s="1"/>
  <c r="L48" i="1" s="1"/>
  <c r="H45" i="1"/>
  <c r="I45" i="1"/>
  <c r="J45" i="1" s="1"/>
  <c r="K45" i="1" s="1"/>
  <c r="L45" i="1" s="1"/>
  <c r="H44" i="1"/>
  <c r="I44" i="1"/>
  <c r="J44" i="1" s="1"/>
  <c r="K44" i="1" s="1"/>
  <c r="L44" i="1" s="1"/>
  <c r="H49" i="1"/>
  <c r="I49" i="1"/>
  <c r="J49" i="1" s="1"/>
  <c r="K49" i="1" s="1"/>
  <c r="L49" i="1" s="1"/>
  <c r="H43" i="1"/>
  <c r="I43" i="1"/>
  <c r="J43" i="1" s="1"/>
  <c r="K43" i="1" s="1"/>
  <c r="L43" i="1" s="1"/>
  <c r="H46" i="1"/>
  <c r="I46" i="1"/>
  <c r="J46" i="1" s="1"/>
  <c r="K46" i="1" s="1"/>
  <c r="L46" i="1" s="1"/>
  <c r="H51" i="1"/>
  <c r="I51" i="1"/>
  <c r="J51" i="1" s="1"/>
  <c r="K51" i="1" s="1"/>
  <c r="L51" i="1" s="1"/>
  <c r="H40" i="1"/>
  <c r="I40" i="1"/>
  <c r="J40" i="1" s="1"/>
  <c r="K40" i="1" s="1"/>
  <c r="L40" i="1" s="1"/>
  <c r="H39" i="1"/>
  <c r="I39" i="1"/>
  <c r="J39" i="1" s="1"/>
  <c r="K39" i="1" s="1"/>
  <c r="L39" i="1" s="1"/>
  <c r="H37" i="1"/>
  <c r="I37" i="1"/>
  <c r="J37" i="1" s="1"/>
  <c r="K37" i="1" s="1"/>
  <c r="L37" i="1" s="1"/>
  <c r="H38" i="1"/>
  <c r="I38" i="1"/>
  <c r="J38" i="1" s="1"/>
  <c r="K38" i="1" s="1"/>
  <c r="L38" i="1" s="1"/>
  <c r="H41" i="1"/>
  <c r="I41" i="1"/>
  <c r="J41" i="1" s="1"/>
  <c r="K41" i="1" s="1"/>
  <c r="L41" i="1" s="1"/>
  <c r="H36" i="1"/>
  <c r="I36" i="1"/>
  <c r="J36" i="1" s="1"/>
  <c r="K36" i="1" s="1"/>
  <c r="L36" i="1" s="1"/>
  <c r="H9" i="1"/>
  <c r="I9" i="1"/>
  <c r="J9" i="1" s="1"/>
  <c r="K9" i="1" s="1"/>
  <c r="L9" i="1" s="1"/>
  <c r="H10" i="1"/>
  <c r="I10" i="1"/>
  <c r="J10" i="1" s="1"/>
  <c r="K10" i="1" s="1"/>
  <c r="L10" i="1" s="1"/>
  <c r="H8" i="1"/>
  <c r="I8" i="1"/>
  <c r="J8" i="1" s="1"/>
  <c r="K8" i="1" s="1"/>
  <c r="L8" i="1" s="1"/>
  <c r="H12" i="1"/>
  <c r="I12" i="1"/>
  <c r="J12" i="1" s="1"/>
  <c r="K12" i="1" s="1"/>
  <c r="L12" i="1" s="1"/>
  <c r="H11" i="1"/>
  <c r="I11" i="1"/>
  <c r="J11" i="1" s="1"/>
  <c r="K11" i="1" s="1"/>
  <c r="L11" i="1" s="1"/>
  <c r="H13" i="1"/>
  <c r="I13" i="1"/>
  <c r="J13" i="1" s="1"/>
  <c r="K13" i="1" s="1"/>
  <c r="L13" i="1" s="1"/>
  <c r="H15" i="1"/>
  <c r="I15" i="1"/>
  <c r="J15" i="1" s="1"/>
  <c r="K15" i="1" s="1"/>
  <c r="L15" i="1" s="1"/>
  <c r="H18" i="1"/>
  <c r="I18" i="1"/>
  <c r="J18" i="1" s="1"/>
  <c r="K18" i="1" s="1"/>
  <c r="L18" i="1" s="1"/>
  <c r="H17" i="1"/>
  <c r="I17" i="1"/>
  <c r="J17" i="1" s="1"/>
  <c r="K17" i="1" s="1"/>
  <c r="L17" i="1" s="1"/>
  <c r="H16" i="1"/>
  <c r="I16" i="1"/>
  <c r="J16" i="1" s="1"/>
  <c r="K16" i="1" s="1"/>
  <c r="L16" i="1" s="1"/>
  <c r="H20" i="1"/>
  <c r="I20" i="1"/>
  <c r="J20" i="1" s="1"/>
  <c r="K20" i="1" s="1"/>
  <c r="L20" i="1" s="1"/>
  <c r="H22" i="1"/>
  <c r="I22" i="1"/>
  <c r="J22" i="1" s="1"/>
  <c r="K22" i="1" s="1"/>
  <c r="L22" i="1" s="1"/>
  <c r="H19" i="1"/>
  <c r="I19" i="1"/>
  <c r="J19" i="1" s="1"/>
  <c r="K19" i="1" s="1"/>
  <c r="L19" i="1" s="1"/>
  <c r="H21" i="1"/>
  <c r="I21" i="1"/>
  <c r="J21" i="1" s="1"/>
  <c r="K21" i="1" s="1"/>
  <c r="L21" i="1" s="1"/>
  <c r="H23" i="1"/>
  <c r="I23" i="1"/>
  <c r="J23" i="1" s="1"/>
  <c r="K23" i="1" s="1"/>
  <c r="L23" i="1" s="1"/>
  <c r="H31" i="1"/>
  <c r="I31" i="1"/>
  <c r="J31" i="1" s="1"/>
  <c r="K31" i="1" s="1"/>
  <c r="L31" i="1" s="1"/>
  <c r="H26" i="1"/>
  <c r="I26" i="1"/>
  <c r="J26" i="1" s="1"/>
  <c r="K26" i="1" s="1"/>
  <c r="L26" i="1" s="1"/>
  <c r="H33" i="1"/>
  <c r="I33" i="1"/>
  <c r="J33" i="1" s="1"/>
  <c r="K33" i="1" s="1"/>
  <c r="L33" i="1" s="1"/>
  <c r="H28" i="1"/>
  <c r="I28" i="1"/>
  <c r="J28" i="1" s="1"/>
  <c r="K28" i="1" s="1"/>
  <c r="L28" i="1" s="1"/>
  <c r="H29" i="1"/>
  <c r="I29" i="1"/>
  <c r="J29" i="1" s="1"/>
  <c r="K29" i="1" s="1"/>
  <c r="L29" i="1" s="1"/>
  <c r="H30" i="1"/>
  <c r="I30" i="1"/>
  <c r="J30" i="1" s="1"/>
  <c r="K30" i="1" s="1"/>
  <c r="L30" i="1" s="1"/>
  <c r="H27" i="1"/>
  <c r="I27" i="1"/>
  <c r="J27" i="1" s="1"/>
  <c r="K27" i="1" s="1"/>
  <c r="L27" i="1" s="1"/>
  <c r="H25" i="1"/>
  <c r="I25" i="1"/>
  <c r="J25" i="1" s="1"/>
  <c r="K25" i="1" s="1"/>
  <c r="L25" i="1" s="1"/>
  <c r="H32" i="1"/>
  <c r="I32" i="1"/>
  <c r="J32" i="1" s="1"/>
  <c r="K32" i="1" s="1"/>
  <c r="L32" i="1" s="1"/>
  <c r="H34" i="1"/>
  <c r="I34" i="1"/>
  <c r="J34" i="1" s="1"/>
  <c r="K34" i="1" s="1"/>
  <c r="L34" i="1" s="1"/>
  <c r="M64" i="1" l="1"/>
  <c r="N64" i="1" s="1"/>
  <c r="O64" i="1" s="1"/>
  <c r="P64" i="1" s="1"/>
  <c r="M65" i="1"/>
  <c r="N65" i="1" s="1"/>
  <c r="O65" i="1" s="1"/>
  <c r="P65" i="1" s="1"/>
  <c r="M61" i="1"/>
  <c r="N61" i="1" s="1"/>
  <c r="O61" i="1" s="1"/>
  <c r="P61" i="1" s="1"/>
  <c r="M66" i="1"/>
  <c r="N66" i="1" s="1"/>
  <c r="O66" i="1" s="1"/>
  <c r="P66" i="1" s="1"/>
  <c r="M58" i="1"/>
  <c r="N58" i="1" s="1"/>
  <c r="O58" i="1" s="1"/>
  <c r="P58" i="1" s="1"/>
  <c r="M59" i="1"/>
  <c r="N59" i="1" s="1"/>
  <c r="O59" i="1" s="1"/>
  <c r="P59" i="1" s="1"/>
  <c r="M63" i="1"/>
  <c r="N63" i="1" s="1"/>
  <c r="O63" i="1" s="1"/>
  <c r="P63" i="1" s="1"/>
  <c r="M62" i="1"/>
  <c r="N62" i="1" s="1"/>
  <c r="O62" i="1" s="1"/>
  <c r="P62" i="1" s="1"/>
  <c r="M54" i="1"/>
  <c r="N54" i="1" s="1"/>
  <c r="O54" i="1" s="1"/>
  <c r="P54" i="1" s="1"/>
  <c r="M56" i="1"/>
  <c r="N56" i="1" s="1"/>
  <c r="O56" i="1" s="1"/>
  <c r="P56" i="1" s="1"/>
  <c r="M55" i="1"/>
  <c r="N55" i="1" s="1"/>
  <c r="O55" i="1" s="1"/>
  <c r="P55" i="1" s="1"/>
  <c r="M60" i="1"/>
  <c r="N60" i="1" s="1"/>
  <c r="O60" i="1" s="1"/>
  <c r="P60" i="1" s="1"/>
  <c r="M53" i="1"/>
  <c r="N53" i="1" s="1"/>
  <c r="O53" i="1" s="1"/>
  <c r="P53" i="1" s="1"/>
  <c r="M57" i="1"/>
  <c r="N57" i="1" s="1"/>
  <c r="O57" i="1" s="1"/>
  <c r="P57" i="1" s="1"/>
  <c r="M46" i="1"/>
  <c r="N46" i="1" s="1"/>
  <c r="O46" i="1" s="1"/>
  <c r="P46" i="1" s="1"/>
  <c r="M47" i="1"/>
  <c r="N47" i="1" s="1"/>
  <c r="O47" i="1" s="1"/>
  <c r="P47" i="1" s="1"/>
  <c r="M44" i="1"/>
  <c r="N44" i="1" s="1"/>
  <c r="O44" i="1" s="1"/>
  <c r="P44" i="1" s="1"/>
  <c r="M50" i="1"/>
  <c r="N50" i="1" s="1"/>
  <c r="O50" i="1" s="1"/>
  <c r="P50" i="1" s="1"/>
  <c r="M45" i="1"/>
  <c r="N45" i="1" s="1"/>
  <c r="O45" i="1" s="1"/>
  <c r="P45" i="1" s="1"/>
  <c r="M43" i="1"/>
  <c r="N43" i="1" s="1"/>
  <c r="O43" i="1" s="1"/>
  <c r="P43" i="1" s="1"/>
  <c r="M48" i="1"/>
  <c r="N48" i="1" s="1"/>
  <c r="O48" i="1" s="1"/>
  <c r="P48" i="1" s="1"/>
  <c r="M51" i="1"/>
  <c r="N51" i="1" s="1"/>
  <c r="O51" i="1" s="1"/>
  <c r="P51" i="1" s="1"/>
  <c r="M49" i="1"/>
  <c r="N49" i="1" s="1"/>
  <c r="O49" i="1" s="1"/>
  <c r="P49" i="1" s="1"/>
  <c r="M41" i="1"/>
  <c r="N41" i="1" s="1"/>
  <c r="O41" i="1" s="1"/>
  <c r="P41" i="1" s="1"/>
  <c r="M40" i="1"/>
  <c r="N40" i="1" s="1"/>
  <c r="O40" i="1" s="1"/>
  <c r="P40" i="1" s="1"/>
  <c r="M37" i="1"/>
  <c r="N37" i="1" s="1"/>
  <c r="O37" i="1" s="1"/>
  <c r="P37" i="1" s="1"/>
  <c r="M39" i="1"/>
  <c r="N39" i="1" s="1"/>
  <c r="O39" i="1" s="1"/>
  <c r="P39" i="1" s="1"/>
  <c r="M36" i="1"/>
  <c r="N36" i="1" s="1"/>
  <c r="O36" i="1" s="1"/>
  <c r="P36" i="1" s="1"/>
  <c r="M38" i="1"/>
  <c r="N38" i="1" s="1"/>
  <c r="O38" i="1" s="1"/>
  <c r="P38" i="1" s="1"/>
  <c r="M29" i="1"/>
  <c r="N29" i="1" s="1"/>
  <c r="O29" i="1" s="1"/>
  <c r="P29" i="1" s="1"/>
  <c r="M32" i="1"/>
  <c r="N32" i="1" s="1"/>
  <c r="O32" i="1" s="1"/>
  <c r="P32" i="1" s="1"/>
  <c r="M25" i="1"/>
  <c r="N25" i="1" s="1"/>
  <c r="O25" i="1" s="1"/>
  <c r="P25" i="1" s="1"/>
  <c r="M30" i="1"/>
  <c r="N30" i="1" s="1"/>
  <c r="O30" i="1" s="1"/>
  <c r="P30" i="1" s="1"/>
  <c r="M27" i="1"/>
  <c r="N27" i="1" s="1"/>
  <c r="O27" i="1" s="1"/>
  <c r="P27" i="1" s="1"/>
  <c r="M34" i="1"/>
  <c r="N34" i="1" s="1"/>
  <c r="O34" i="1" s="1"/>
  <c r="P34" i="1" s="1"/>
  <c r="M15" i="1"/>
  <c r="N15" i="1" s="1"/>
  <c r="O15" i="1" s="1"/>
  <c r="P15" i="1" s="1"/>
  <c r="M18" i="1"/>
  <c r="N18" i="1" s="1"/>
  <c r="O18" i="1" s="1"/>
  <c r="P18" i="1" s="1"/>
  <c r="M12" i="1"/>
  <c r="N12" i="1" s="1"/>
  <c r="O12" i="1" s="1"/>
  <c r="P12" i="1" s="1"/>
  <c r="M13" i="1"/>
  <c r="N13" i="1" s="1"/>
  <c r="O13" i="1" s="1"/>
  <c r="P13" i="1" s="1"/>
  <c r="M11" i="1"/>
  <c r="N11" i="1" s="1"/>
  <c r="O11" i="1" s="1"/>
  <c r="P11" i="1" s="1"/>
  <c r="M8" i="1"/>
  <c r="N8" i="1" s="1"/>
  <c r="O8" i="1" s="1"/>
  <c r="P8" i="1" s="1"/>
  <c r="M10" i="1"/>
  <c r="N10" i="1" s="1"/>
  <c r="O10" i="1" s="1"/>
  <c r="P10" i="1" s="1"/>
  <c r="M9" i="1"/>
  <c r="N9" i="1" s="1"/>
  <c r="O9" i="1" s="1"/>
  <c r="P9" i="1" s="1"/>
  <c r="M33" i="1"/>
  <c r="N33" i="1" s="1"/>
  <c r="O33" i="1" s="1"/>
  <c r="P33" i="1" s="1"/>
  <c r="M26" i="1"/>
  <c r="N26" i="1" s="1"/>
  <c r="O26" i="1" s="1"/>
  <c r="P26" i="1" s="1"/>
  <c r="M28" i="1"/>
  <c r="N28" i="1" s="1"/>
  <c r="O28" i="1" s="1"/>
  <c r="P28" i="1" s="1"/>
  <c r="M31" i="1"/>
  <c r="N31" i="1" s="1"/>
  <c r="O31" i="1" s="1"/>
  <c r="P31" i="1" s="1"/>
  <c r="M16" i="1"/>
  <c r="N16" i="1" s="1"/>
  <c r="O16" i="1" s="1"/>
  <c r="P16" i="1" s="1"/>
  <c r="M19" i="1"/>
  <c r="N19" i="1" s="1"/>
  <c r="O19" i="1" s="1"/>
  <c r="P19" i="1" s="1"/>
  <c r="M23" i="1"/>
  <c r="N23" i="1" s="1"/>
  <c r="O23" i="1" s="1"/>
  <c r="P23" i="1" s="1"/>
  <c r="M17" i="1"/>
  <c r="N17" i="1" s="1"/>
  <c r="O17" i="1" s="1"/>
  <c r="P17" i="1" s="1"/>
  <c r="M22" i="1"/>
  <c r="N22" i="1" s="1"/>
  <c r="O22" i="1" s="1"/>
  <c r="P22" i="1" s="1"/>
  <c r="M20" i="1"/>
  <c r="N20" i="1" s="1"/>
  <c r="O20" i="1" s="1"/>
  <c r="P20" i="1" s="1"/>
  <c r="M21" i="1"/>
  <c r="N21" i="1" s="1"/>
  <c r="O21" i="1" s="1"/>
  <c r="P21" i="1" s="1"/>
  <c r="Q63" i="1" l="1"/>
  <c r="R63" i="1" s="1"/>
  <c r="S63" i="1" s="1"/>
  <c r="Q59" i="1"/>
  <c r="R59" i="1" s="1"/>
  <c r="S59" i="1" s="1"/>
  <c r="Q62" i="1"/>
  <c r="R62" i="1" s="1"/>
  <c r="S62" i="1" s="1"/>
  <c r="Q56" i="1"/>
  <c r="R56" i="1" s="1"/>
  <c r="S56" i="1" s="1"/>
  <c r="Q54" i="1"/>
  <c r="R54" i="1" s="1"/>
  <c r="S54" i="1" s="1"/>
  <c r="Q57" i="1"/>
  <c r="R57" i="1" s="1"/>
  <c r="S57" i="1" s="1"/>
  <c r="Q53" i="1"/>
  <c r="R53" i="1" s="1"/>
  <c r="S53" i="1" s="1"/>
  <c r="Q66" i="1"/>
  <c r="R66" i="1" s="1"/>
  <c r="S66" i="1" s="1"/>
  <c r="Q55" i="1"/>
  <c r="R55" i="1" s="1"/>
  <c r="S55" i="1" s="1"/>
  <c r="Q61" i="1"/>
  <c r="R61" i="1" s="1"/>
  <c r="S61" i="1" s="1"/>
  <c r="Q58" i="1"/>
  <c r="R58" i="1" s="1"/>
  <c r="S58" i="1" s="1"/>
  <c r="Q65" i="1"/>
  <c r="R65" i="1" s="1"/>
  <c r="S65" i="1" s="1"/>
  <c r="Q60" i="1"/>
  <c r="R60" i="1" s="1"/>
  <c r="S60" i="1" s="1"/>
  <c r="Q64" i="1"/>
  <c r="R64" i="1" s="1"/>
  <c r="S64" i="1" s="1"/>
  <c r="Q49" i="1"/>
  <c r="R49" i="1" s="1"/>
  <c r="S49" i="1" s="1"/>
  <c r="Q48" i="1"/>
  <c r="R48" i="1" s="1"/>
  <c r="S48" i="1" s="1"/>
  <c r="Q46" i="1"/>
  <c r="R46" i="1" s="1"/>
  <c r="S46" i="1" s="1"/>
  <c r="Q45" i="1"/>
  <c r="R45" i="1" s="1"/>
  <c r="S45" i="1" s="1"/>
  <c r="Q50" i="1"/>
  <c r="R50" i="1" s="1"/>
  <c r="S50" i="1" s="1"/>
  <c r="Q44" i="1"/>
  <c r="R44" i="1" s="1"/>
  <c r="S44" i="1" s="1"/>
  <c r="Q43" i="1"/>
  <c r="R43" i="1" s="1"/>
  <c r="S43" i="1" s="1"/>
  <c r="Q47" i="1"/>
  <c r="R47" i="1" s="1"/>
  <c r="S47" i="1" s="1"/>
  <c r="Q51" i="1"/>
  <c r="R51" i="1" s="1"/>
  <c r="S51" i="1" s="1"/>
  <c r="Q37" i="1"/>
  <c r="R37" i="1" s="1"/>
  <c r="S37" i="1" s="1"/>
  <c r="Q38" i="1"/>
  <c r="R38" i="1" s="1"/>
  <c r="S38" i="1" s="1"/>
  <c r="Q41" i="1"/>
  <c r="R41" i="1" s="1"/>
  <c r="S41" i="1" s="1"/>
  <c r="Q36" i="1"/>
  <c r="R36" i="1" s="1"/>
  <c r="S36" i="1" s="1"/>
  <c r="Q40" i="1"/>
  <c r="R40" i="1" s="1"/>
  <c r="S40" i="1" s="1"/>
  <c r="Q39" i="1"/>
  <c r="R39" i="1" s="1"/>
  <c r="S39" i="1" s="1"/>
  <c r="Q11" i="1"/>
  <c r="R11" i="1" s="1"/>
  <c r="S11" i="1" s="1"/>
  <c r="Q21" i="1"/>
  <c r="R21" i="1" s="1"/>
  <c r="S21" i="1" s="1"/>
  <c r="Q9" i="1"/>
  <c r="R9" i="1" s="1"/>
  <c r="S9" i="1" s="1"/>
  <c r="Q16" i="1"/>
  <c r="R16" i="1" s="1"/>
  <c r="S16" i="1" s="1"/>
  <c r="Q34" i="1"/>
  <c r="R34" i="1" s="1"/>
  <c r="S34" i="1" s="1"/>
  <c r="Q19" i="1"/>
  <c r="R19" i="1" s="1"/>
  <c r="S19" i="1" s="1"/>
  <c r="Q27" i="1"/>
  <c r="R27" i="1" s="1"/>
  <c r="S27" i="1" s="1"/>
  <c r="Q20" i="1"/>
  <c r="R20" i="1" s="1"/>
  <c r="S20" i="1" s="1"/>
  <c r="Q10" i="1"/>
  <c r="R10" i="1" s="1"/>
  <c r="S10" i="1" s="1"/>
  <c r="Q25" i="1"/>
  <c r="R25" i="1" s="1"/>
  <c r="S25" i="1" s="1"/>
  <c r="Q22" i="1"/>
  <c r="R22" i="1" s="1"/>
  <c r="S22" i="1" s="1"/>
  <c r="Q32" i="1"/>
  <c r="R32" i="1" s="1"/>
  <c r="S32" i="1" s="1"/>
  <c r="Q33" i="1"/>
  <c r="R33" i="1" s="1"/>
  <c r="S33" i="1" s="1"/>
  <c r="Q8" i="1"/>
  <c r="R8" i="1" s="1"/>
  <c r="S8" i="1" s="1"/>
  <c r="Q29" i="1"/>
  <c r="R29" i="1" s="1"/>
  <c r="S29" i="1" s="1"/>
  <c r="Q26" i="1"/>
  <c r="R26" i="1" s="1"/>
  <c r="S26" i="1" s="1"/>
  <c r="Q30" i="1"/>
  <c r="R30" i="1" s="1"/>
  <c r="S30" i="1" s="1"/>
  <c r="Q23" i="1"/>
  <c r="R23" i="1" s="1"/>
  <c r="S23" i="1" s="1"/>
  <c r="Q12" i="1"/>
  <c r="R12" i="1" s="1"/>
  <c r="S12" i="1" s="1"/>
  <c r="Q18" i="1"/>
  <c r="R18" i="1" s="1"/>
  <c r="S18" i="1" s="1"/>
  <c r="Q13" i="1"/>
  <c r="R13" i="1" s="1"/>
  <c r="S13" i="1" s="1"/>
  <c r="Q28" i="1"/>
  <c r="R28" i="1" s="1"/>
  <c r="S28" i="1" s="1"/>
  <c r="Q17" i="1"/>
  <c r="R17" i="1" s="1"/>
  <c r="S17" i="1" s="1"/>
  <c r="Q31" i="1"/>
  <c r="R31" i="1" s="1"/>
  <c r="S31" i="1" s="1"/>
  <c r="Q15" i="1"/>
  <c r="R15" i="1" s="1"/>
  <c r="S15" i="1" s="1"/>
</calcChain>
</file>

<file path=xl/sharedStrings.xml><?xml version="1.0" encoding="utf-8"?>
<sst xmlns="http://schemas.openxmlformats.org/spreadsheetml/2006/main" count="127" uniqueCount="74">
  <si>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</si>
  <si>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</si>
  <si>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</si>
  <si>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</si>
  <si>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</si>
  <si>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</si>
  <si>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</si>
  <si>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</si>
  <si>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</si>
  <si>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</si>
  <si>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</si>
  <si>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</si>
  <si>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</si>
  <si>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</si>
  <si>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</si>
  <si>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</si>
  <si>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</si>
  <si>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</si>
  <si>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</si>
  <si>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Marcee              </t>
  </si>
  <si>
    <t xml:space="preserve">Diamond City        </t>
  </si>
  <si>
    <t>Canberra</t>
  </si>
  <si>
    <t xml:space="preserve">Emmas Gift          </t>
  </si>
  <si>
    <t xml:space="preserve">Song Cycle          </t>
  </si>
  <si>
    <t xml:space="preserve">Eliseo              </t>
  </si>
  <si>
    <t xml:space="preserve">I Iz Brilliant      </t>
  </si>
  <si>
    <t xml:space="preserve">Redhairnfreckles    </t>
  </si>
  <si>
    <t xml:space="preserve">Lucky Champion      </t>
  </si>
  <si>
    <t xml:space="preserve">Think Glory         </t>
  </si>
  <si>
    <t xml:space="preserve">Squiggles           </t>
  </si>
  <si>
    <t xml:space="preserve">Big Steve           </t>
  </si>
  <si>
    <t xml:space="preserve">Casino Time         </t>
  </si>
  <si>
    <t xml:space="preserve">Sir Finn            </t>
  </si>
  <si>
    <t xml:space="preserve">Alpine King         </t>
  </si>
  <si>
    <t xml:space="preserve">Lady Of Fortune     </t>
  </si>
  <si>
    <t xml:space="preserve">Dogfight            </t>
  </si>
  <si>
    <t xml:space="preserve">Wichita Warrior     </t>
  </si>
  <si>
    <t xml:space="preserve">Bet Red             </t>
  </si>
  <si>
    <t xml:space="preserve">Brainzes            </t>
  </si>
  <si>
    <t xml:space="preserve">Street Cred         </t>
  </si>
  <si>
    <t xml:space="preserve">Prince Of Tokyo     </t>
  </si>
  <si>
    <t xml:space="preserve">Saint Henry         </t>
  </si>
  <si>
    <t xml:space="preserve">The Pres            </t>
  </si>
  <si>
    <t xml:space="preserve">Successful Star     </t>
  </si>
  <si>
    <t xml:space="preserve">Taliano             </t>
  </si>
  <si>
    <t xml:space="preserve">The Boomerang       </t>
  </si>
  <si>
    <t xml:space="preserve">Chapel Express      </t>
  </si>
  <si>
    <t xml:space="preserve">Zo Purrfect         </t>
  </si>
  <si>
    <t xml:space="preserve">Burgundy Girl       </t>
  </si>
  <si>
    <t xml:space="preserve">Flying Mia          </t>
  </si>
  <si>
    <t xml:space="preserve">Cyllarus            </t>
  </si>
  <si>
    <t xml:space="preserve">Hallowed Son        </t>
  </si>
  <si>
    <t xml:space="preserve">Onsettling Down     </t>
  </si>
  <si>
    <t xml:space="preserve">Free State          </t>
  </si>
  <si>
    <t xml:space="preserve">Super Helpful       </t>
  </si>
  <si>
    <t xml:space="preserve">Smiler Marshall     </t>
  </si>
  <si>
    <t xml:space="preserve">Exotic Deel         </t>
  </si>
  <si>
    <t xml:space="preserve">Romeo Vella         </t>
  </si>
  <si>
    <t xml:space="preserve">Allgemeine          </t>
  </si>
  <si>
    <t xml:space="preserve">Annual              </t>
  </si>
  <si>
    <t xml:space="preserve">Waldo Waldorf       </t>
  </si>
  <si>
    <t xml:space="preserve">Madagascar Miss     </t>
  </si>
  <si>
    <t xml:space="preserve">Bon Frankie         </t>
  </si>
  <si>
    <t xml:space="preserve">Newtown Braveheart  </t>
  </si>
  <si>
    <t xml:space="preserve">Miss Bartys Party   </t>
  </si>
  <si>
    <t xml:space="preserve">Genjiro             </t>
  </si>
  <si>
    <t xml:space="preserve">Mixed Up Grey       </t>
  </si>
  <si>
    <t xml:space="preserve">Sweet Honesty       </t>
  </si>
  <si>
    <t xml:space="preserve">Belleistic Kids     </t>
  </si>
  <si>
    <t xml:space="preserve">Lady Tabloid        </t>
  </si>
  <si>
    <t xml:space="preserve">Irish Dancer        </t>
  </si>
  <si>
    <t xml:space="preserve">Pandering           </t>
  </si>
  <si>
    <t xml:space="preserve">Hey Dugee           </t>
  </si>
  <si>
    <t xml:space="preserve">Kitty Karine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</si>
</sst>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60960</xdr:colOff>
      <xdr:row>5</xdr:row>
      <xdr:rowOff>144392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DEE5E-DE06-62BD-862C-F9576E610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3200" cy="1058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Y17" sqref="Y1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2.109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0.52777777777777779</v>
      </c>
      <c r="C8" s="1" t="s">
        <v>21</v>
      </c>
      <c r="D8" s="1">
        <v>1</v>
      </c>
      <c r="E8" s="1">
        <v>5</v>
      </c>
      <c r="F8" s="1" t="s">
        <v>20</v>
      </c>
      <c r="G8" s="1">
        <v>79.739999999999995</v>
      </c>
      <c r="H8" s="1">
        <f>1+COUNTIFS(A:A,A8,G:G,"&gt;"&amp;G8)</f>
        <v>1</v>
      </c>
      <c r="I8" s="2">
        <f>AVERAGEIF(A:A,A8,G:G)</f>
        <v>50.110000000000007</v>
      </c>
      <c r="J8" s="2">
        <f t="shared" ref="J8:J23" si="0">G8-I8</f>
        <v>29.629999999999988</v>
      </c>
      <c r="K8" s="2">
        <f t="shared" ref="K8:K23" si="1">90+J8</f>
        <v>119.63</v>
      </c>
      <c r="L8" s="2">
        <f t="shared" ref="L8:L23" si="2">EXP(0.06*K8)</f>
        <v>1310.0230349868118</v>
      </c>
      <c r="M8" s="2">
        <f>SUMIF(A:A,A8,L:L)</f>
        <v>2405.2399587866357</v>
      </c>
      <c r="N8" s="3">
        <f t="shared" ref="N8:N23" si="3">L8/M8</f>
        <v>0.54465377984476659</v>
      </c>
      <c r="O8" s="6">
        <f t="shared" ref="O8:O23" si="4">1/N8</f>
        <v>1.836028752586667</v>
      </c>
      <c r="P8" s="3">
        <f t="shared" ref="P8:P23" si="5">IF(O8&gt;21,"",N8)</f>
        <v>0.54465377984476659</v>
      </c>
      <c r="Q8" s="3">
        <f>IF(ISNUMBER(P8),SUMIF(A:A,A8,P:P),"")</f>
        <v>0.98982076026151145</v>
      </c>
      <c r="R8" s="3">
        <f t="shared" ref="R8:R23" si="6">IFERROR(P8*(1/Q8),"")</f>
        <v>0.55025495696904625</v>
      </c>
      <c r="S8" s="7">
        <f t="shared" ref="S8:S23" si="7">IFERROR(1/R8,"")</f>
        <v>1.8173393757473293</v>
      </c>
    </row>
    <row r="9" spans="1:19" x14ac:dyDescent="0.3">
      <c r="A9" s="1">
        <v>2</v>
      </c>
      <c r="B9" s="5">
        <v>0.52777777777777779</v>
      </c>
      <c r="C9" s="1" t="s">
        <v>21</v>
      </c>
      <c r="D9" s="1">
        <v>1</v>
      </c>
      <c r="E9" s="1">
        <v>1</v>
      </c>
      <c r="F9" s="1" t="s">
        <v>22</v>
      </c>
      <c r="G9" s="1">
        <v>61.13</v>
      </c>
      <c r="H9" s="1">
        <f>1+COUNTIFS(A:A,A9,G:G,"&gt;"&amp;G9)</f>
        <v>2</v>
      </c>
      <c r="I9" s="2">
        <f>AVERAGEIF(A:A,A9,G:G)</f>
        <v>50.110000000000007</v>
      </c>
      <c r="J9" s="2">
        <f t="shared" si="0"/>
        <v>11.019999999999996</v>
      </c>
      <c r="K9" s="2">
        <f t="shared" si="1"/>
        <v>101.02</v>
      </c>
      <c r="L9" s="2">
        <f t="shared" si="2"/>
        <v>428.8897959372415</v>
      </c>
      <c r="M9" s="2">
        <f>SUMIF(A:A,A9,L:L)</f>
        <v>2405.2399587866357</v>
      </c>
      <c r="N9" s="3">
        <f t="shared" si="3"/>
        <v>0.17831476413422062</v>
      </c>
      <c r="O9" s="6">
        <f t="shared" si="4"/>
        <v>5.608060582393966</v>
      </c>
      <c r="P9" s="3">
        <f t="shared" si="5"/>
        <v>0.17831476413422062</v>
      </c>
      <c r="Q9" s="3">
        <f>IF(ISNUMBER(P9),SUMIF(A:A,A9,P:P),"")</f>
        <v>0.98982076026151145</v>
      </c>
      <c r="R9" s="3">
        <f t="shared" si="6"/>
        <v>0.180148539304338</v>
      </c>
      <c r="S9" s="7">
        <f t="shared" si="7"/>
        <v>5.5509747892578103</v>
      </c>
    </row>
    <row r="10" spans="1:19" x14ac:dyDescent="0.3">
      <c r="A10" s="1">
        <v>2</v>
      </c>
      <c r="B10" s="5">
        <v>0.52777777777777779</v>
      </c>
      <c r="C10" s="1" t="s">
        <v>21</v>
      </c>
      <c r="D10" s="1">
        <v>1</v>
      </c>
      <c r="E10" s="1">
        <v>3</v>
      </c>
      <c r="F10" s="1" t="s">
        <v>23</v>
      </c>
      <c r="G10" s="1">
        <v>53.69</v>
      </c>
      <c r="H10" s="1">
        <f>1+COUNTIFS(A:A,A10,G:G,"&gt;"&amp;G10)</f>
        <v>3</v>
      </c>
      <c r="I10" s="2">
        <f>AVERAGEIF(A:A,A10,G:G)</f>
        <v>50.110000000000007</v>
      </c>
      <c r="J10" s="2">
        <f t="shared" si="0"/>
        <v>3.5799999999999912</v>
      </c>
      <c r="K10" s="2">
        <f t="shared" si="1"/>
        <v>93.579999999999984</v>
      </c>
      <c r="L10" s="2">
        <f t="shared" si="2"/>
        <v>274.458482009443</v>
      </c>
      <c r="M10" s="2">
        <f>SUMIF(A:A,A10,L:L)</f>
        <v>2405.2399587866357</v>
      </c>
      <c r="N10" s="3">
        <f t="shared" si="3"/>
        <v>0.11410856576152105</v>
      </c>
      <c r="O10" s="6">
        <f t="shared" si="4"/>
        <v>8.7635839897412282</v>
      </c>
      <c r="P10" s="3">
        <f t="shared" si="5"/>
        <v>0.11410856576152105</v>
      </c>
      <c r="Q10" s="3">
        <f>IF(ISNUMBER(P10),SUMIF(A:A,A10,P:P),"")</f>
        <v>0.98982076026151145</v>
      </c>
      <c r="R10" s="3">
        <f t="shared" si="6"/>
        <v>0.1152820493797013</v>
      </c>
      <c r="S10" s="7">
        <f t="shared" si="7"/>
        <v>8.6743773673412736</v>
      </c>
    </row>
    <row r="11" spans="1:19" x14ac:dyDescent="0.3">
      <c r="A11" s="1">
        <v>2</v>
      </c>
      <c r="B11" s="5">
        <v>0.52777777777777779</v>
      </c>
      <c r="C11" s="1" t="s">
        <v>21</v>
      </c>
      <c r="D11" s="1">
        <v>1</v>
      </c>
      <c r="E11" s="1">
        <v>9</v>
      </c>
      <c r="F11" s="1" t="s">
        <v>26</v>
      </c>
      <c r="G11" s="1">
        <v>51.04</v>
      </c>
      <c r="H11" s="1">
        <f>1+COUNTIFS(A:A,A11,G:G,"&gt;"&amp;G11)</f>
        <v>4</v>
      </c>
      <c r="I11" s="2">
        <f>AVERAGEIF(A:A,A11,G:G)</f>
        <v>50.110000000000007</v>
      </c>
      <c r="J11" s="2">
        <f t="shared" si="0"/>
        <v>0.92999999999999261</v>
      </c>
      <c r="K11" s="2">
        <f t="shared" si="1"/>
        <v>90.929999999999993</v>
      </c>
      <c r="L11" s="2">
        <f t="shared" si="2"/>
        <v>234.11208584224983</v>
      </c>
      <c r="M11" s="2">
        <f>SUMIF(A:A,A11,L:L)</f>
        <v>2405.2399587866357</v>
      </c>
      <c r="N11" s="3">
        <f t="shared" si="3"/>
        <v>9.733419112176718E-2</v>
      </c>
      <c r="O11" s="6">
        <f t="shared" si="4"/>
        <v>10.273882060097241</v>
      </c>
      <c r="P11" s="3">
        <f t="shared" si="5"/>
        <v>9.733419112176718E-2</v>
      </c>
      <c r="Q11" s="3">
        <f>IF(ISNUMBER(P11),SUMIF(A:A,A11,P:P),"")</f>
        <v>0.98982076026151145</v>
      </c>
      <c r="R11" s="3">
        <f t="shared" si="6"/>
        <v>9.8335168375384863E-2</v>
      </c>
      <c r="S11" s="7">
        <f t="shared" si="7"/>
        <v>10.169301751562555</v>
      </c>
    </row>
    <row r="12" spans="1:19" x14ac:dyDescent="0.3">
      <c r="A12" s="1">
        <v>2</v>
      </c>
      <c r="B12" s="5">
        <v>0.52777777777777779</v>
      </c>
      <c r="C12" s="1" t="s">
        <v>21</v>
      </c>
      <c r="D12" s="1">
        <v>1</v>
      </c>
      <c r="E12" s="1">
        <v>7</v>
      </c>
      <c r="F12" s="1" t="s">
        <v>25</v>
      </c>
      <c r="G12" s="1">
        <v>41.65</v>
      </c>
      <c r="H12" s="1">
        <f>1+COUNTIFS(A:A,A12,G:G,"&gt;"&amp;G12)</f>
        <v>5</v>
      </c>
      <c r="I12" s="2">
        <f>AVERAGEIF(A:A,A12,G:G)</f>
        <v>50.110000000000007</v>
      </c>
      <c r="J12" s="2">
        <f t="shared" si="0"/>
        <v>-8.460000000000008</v>
      </c>
      <c r="K12" s="2">
        <f t="shared" si="1"/>
        <v>81.539999999999992</v>
      </c>
      <c r="L12" s="2">
        <f t="shared" si="2"/>
        <v>133.27304584180797</v>
      </c>
      <c r="M12" s="2">
        <f>SUMIF(A:A,A12,L:L)</f>
        <v>2405.2399587866357</v>
      </c>
      <c r="N12" s="3">
        <f t="shared" si="3"/>
        <v>5.5409459399235923E-2</v>
      </c>
      <c r="O12" s="6">
        <f t="shared" si="4"/>
        <v>18.047459961570922</v>
      </c>
      <c r="P12" s="3">
        <f t="shared" si="5"/>
        <v>5.5409459399235923E-2</v>
      </c>
      <c r="Q12" s="3">
        <f>IF(ISNUMBER(P12),SUMIF(A:A,A12,P:P),"")</f>
        <v>0.98982076026151145</v>
      </c>
      <c r="R12" s="3">
        <f t="shared" si="6"/>
        <v>5.5979285971529527E-2</v>
      </c>
      <c r="S12" s="7">
        <f t="shared" si="7"/>
        <v>17.863750539951322</v>
      </c>
    </row>
    <row r="13" spans="1:19" x14ac:dyDescent="0.3">
      <c r="A13" s="1">
        <v>2</v>
      </c>
      <c r="B13" s="5">
        <v>0.52777777777777779</v>
      </c>
      <c r="C13" s="1" t="s">
        <v>21</v>
      </c>
      <c r="D13" s="1">
        <v>1</v>
      </c>
      <c r="E13" s="1">
        <v>10</v>
      </c>
      <c r="F13" s="1" t="s">
        <v>27</v>
      </c>
      <c r="G13" s="1">
        <v>13.41</v>
      </c>
      <c r="H13" s="1">
        <f>1+COUNTIFS(A:A,A13,G:G,"&gt;"&amp;G13)</f>
        <v>6</v>
      </c>
      <c r="I13" s="2">
        <f>AVERAGEIF(A:A,A13,G:G)</f>
        <v>50.110000000000007</v>
      </c>
      <c r="J13" s="2">
        <f t="shared" si="0"/>
        <v>-36.700000000000003</v>
      </c>
      <c r="K13" s="2">
        <f t="shared" si="1"/>
        <v>53.3</v>
      </c>
      <c r="L13" s="2">
        <f t="shared" si="2"/>
        <v>24.483514169081822</v>
      </c>
      <c r="M13" s="2">
        <f>SUMIF(A:A,A13,L:L)</f>
        <v>2405.2399587866357</v>
      </c>
      <c r="N13" s="3">
        <f t="shared" si="3"/>
        <v>1.017923973848869E-2</v>
      </c>
      <c r="O13" s="6">
        <f t="shared" si="4"/>
        <v>98.239163797164863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4</v>
      </c>
      <c r="B15" s="5">
        <v>0.57986111111111105</v>
      </c>
      <c r="C15" s="1" t="s">
        <v>21</v>
      </c>
      <c r="D15" s="1">
        <v>3</v>
      </c>
      <c r="E15" s="1">
        <v>1</v>
      </c>
      <c r="F15" s="1" t="s">
        <v>28</v>
      </c>
      <c r="G15" s="1">
        <v>72.349999999999994</v>
      </c>
      <c r="H15" s="1">
        <f>1+COUNTIFS(A:A,A15,G:G,"&gt;"&amp;G15)</f>
        <v>1</v>
      </c>
      <c r="I15" s="2">
        <f>AVERAGEIF(A:A,A15,G:G)</f>
        <v>49.032222222222217</v>
      </c>
      <c r="J15" s="2">
        <f t="shared" si="0"/>
        <v>23.317777777777778</v>
      </c>
      <c r="K15" s="2">
        <f t="shared" si="1"/>
        <v>113.31777777777778</v>
      </c>
      <c r="L15" s="2">
        <f t="shared" si="2"/>
        <v>897.00969178561775</v>
      </c>
      <c r="M15" s="2">
        <f>SUMIF(A:A,A15,L:L)</f>
        <v>2611.9993766718617</v>
      </c>
      <c r="N15" s="3">
        <f t="shared" si="3"/>
        <v>0.34341880009503029</v>
      </c>
      <c r="O15" s="6">
        <f t="shared" si="4"/>
        <v>2.911896494086176</v>
      </c>
      <c r="P15" s="3">
        <f t="shared" si="5"/>
        <v>0.34341880009503029</v>
      </c>
      <c r="Q15" s="3">
        <f>IF(ISNUMBER(P15),SUMIF(A:A,A15,P:P),"")</f>
        <v>0.93026982875632569</v>
      </c>
      <c r="R15" s="3">
        <f t="shared" si="6"/>
        <v>0.36916041935289423</v>
      </c>
      <c r="S15" s="7">
        <f t="shared" si="7"/>
        <v>2.7088494529096918</v>
      </c>
    </row>
    <row r="16" spans="1:19" x14ac:dyDescent="0.3">
      <c r="A16" s="1">
        <v>4</v>
      </c>
      <c r="B16" s="5">
        <v>0.57986111111111105</v>
      </c>
      <c r="C16" s="1" t="s">
        <v>21</v>
      </c>
      <c r="D16" s="1">
        <v>3</v>
      </c>
      <c r="E16" s="1">
        <v>6</v>
      </c>
      <c r="F16" s="1" t="s">
        <v>30</v>
      </c>
      <c r="G16" s="1">
        <v>58.2</v>
      </c>
      <c r="H16" s="1">
        <f>1+COUNTIFS(A:A,A16,G:G,"&gt;"&amp;G16)</f>
        <v>2</v>
      </c>
      <c r="I16" s="2">
        <f>AVERAGEIF(A:A,A16,G:G)</f>
        <v>49.032222222222217</v>
      </c>
      <c r="J16" s="2">
        <f t="shared" si="0"/>
        <v>9.1677777777777862</v>
      </c>
      <c r="K16" s="2">
        <f t="shared" si="1"/>
        <v>99.167777777777786</v>
      </c>
      <c r="L16" s="2">
        <f t="shared" si="2"/>
        <v>383.77892346985362</v>
      </c>
      <c r="M16" s="2">
        <f>SUMIF(A:A,A16,L:L)</f>
        <v>2611.9993766718617</v>
      </c>
      <c r="N16" s="3">
        <f t="shared" si="3"/>
        <v>0.14692917881123474</v>
      </c>
      <c r="O16" s="6">
        <f t="shared" si="4"/>
        <v>6.8060000613270724</v>
      </c>
      <c r="P16" s="3">
        <f t="shared" si="5"/>
        <v>0.14692917881123474</v>
      </c>
      <c r="Q16" s="3">
        <f>IF(ISNUMBER(P16),SUMIF(A:A,A16,P:P),"")</f>
        <v>0.93026982875632569</v>
      </c>
      <c r="R16" s="3">
        <f t="shared" si="6"/>
        <v>0.15794253911003844</v>
      </c>
      <c r="S16" s="7">
        <f t="shared" si="7"/>
        <v>6.3314165115662782</v>
      </c>
    </row>
    <row r="17" spans="1:19" x14ac:dyDescent="0.3">
      <c r="A17" s="1">
        <v>4</v>
      </c>
      <c r="B17" s="5">
        <v>0.57986111111111105</v>
      </c>
      <c r="C17" s="1" t="s">
        <v>21</v>
      </c>
      <c r="D17" s="1">
        <v>3</v>
      </c>
      <c r="E17" s="1">
        <v>5</v>
      </c>
      <c r="F17" s="1" t="s">
        <v>29</v>
      </c>
      <c r="G17" s="1">
        <v>57.03</v>
      </c>
      <c r="H17" s="1">
        <f>1+COUNTIFS(A:A,A17,G:G,"&gt;"&amp;G17)</f>
        <v>3</v>
      </c>
      <c r="I17" s="2">
        <f>AVERAGEIF(A:A,A17,G:G)</f>
        <v>49.032222222222217</v>
      </c>
      <c r="J17" s="2">
        <f t="shared" si="0"/>
        <v>7.9977777777777845</v>
      </c>
      <c r="K17" s="2">
        <f t="shared" si="1"/>
        <v>97.997777777777785</v>
      </c>
      <c r="L17" s="2">
        <f t="shared" si="2"/>
        <v>357.7615369903433</v>
      </c>
      <c r="M17" s="2">
        <f>SUMIF(A:A,A17,L:L)</f>
        <v>2611.9993766718617</v>
      </c>
      <c r="N17" s="3">
        <f t="shared" si="3"/>
        <v>0.13696846185552819</v>
      </c>
      <c r="O17" s="6">
        <f t="shared" si="4"/>
        <v>7.3009507915390159</v>
      </c>
      <c r="P17" s="3">
        <f t="shared" si="5"/>
        <v>0.13696846185552819</v>
      </c>
      <c r="Q17" s="3">
        <f>IF(ISNUMBER(P17),SUMIF(A:A,A17,P:P),"")</f>
        <v>0.93026982875632569</v>
      </c>
      <c r="R17" s="3">
        <f t="shared" si="6"/>
        <v>0.14723519738207658</v>
      </c>
      <c r="S17" s="7">
        <f t="shared" si="7"/>
        <v>6.7918542426033603</v>
      </c>
    </row>
    <row r="18" spans="1:19" x14ac:dyDescent="0.3">
      <c r="A18" s="1">
        <v>4</v>
      </c>
      <c r="B18" s="5">
        <v>0.57986111111111105</v>
      </c>
      <c r="C18" s="1" t="s">
        <v>21</v>
      </c>
      <c r="D18" s="1">
        <v>3</v>
      </c>
      <c r="E18" s="1">
        <v>3</v>
      </c>
      <c r="F18" s="1" t="s">
        <v>24</v>
      </c>
      <c r="G18" s="1">
        <v>54.01</v>
      </c>
      <c r="H18" s="1">
        <f>1+COUNTIFS(A:A,A18,G:G,"&gt;"&amp;G18)</f>
        <v>4</v>
      </c>
      <c r="I18" s="2">
        <f>AVERAGEIF(A:A,A18,G:G)</f>
        <v>49.032222222222217</v>
      </c>
      <c r="J18" s="2">
        <f t="shared" si="0"/>
        <v>4.9777777777777814</v>
      </c>
      <c r="K18" s="2">
        <f t="shared" si="1"/>
        <v>94.977777777777789</v>
      </c>
      <c r="L18" s="2">
        <f t="shared" si="2"/>
        <v>298.46917664098447</v>
      </c>
      <c r="M18" s="2">
        <f>SUMIF(A:A,A18,L:L)</f>
        <v>2611.9993766718617</v>
      </c>
      <c r="N18" s="3">
        <f t="shared" si="3"/>
        <v>0.11426847161858275</v>
      </c>
      <c r="O18" s="6">
        <f t="shared" si="4"/>
        <v>8.7513203409064975</v>
      </c>
      <c r="P18" s="3">
        <f t="shared" si="5"/>
        <v>0.11426847161858275</v>
      </c>
      <c r="Q18" s="3">
        <f>IF(ISNUMBER(P18),SUMIF(A:A,A18,P:P),"")</f>
        <v>0.93026982875632569</v>
      </c>
      <c r="R18" s="3">
        <f t="shared" si="6"/>
        <v>0.12283368554621174</v>
      </c>
      <c r="S18" s="7">
        <f t="shared" si="7"/>
        <v>8.141089274926836</v>
      </c>
    </row>
    <row r="19" spans="1:19" x14ac:dyDescent="0.3">
      <c r="A19" s="1">
        <v>4</v>
      </c>
      <c r="B19" s="5">
        <v>0.57986111111111105</v>
      </c>
      <c r="C19" s="1" t="s">
        <v>21</v>
      </c>
      <c r="D19" s="1">
        <v>3</v>
      </c>
      <c r="E19" s="1">
        <v>9</v>
      </c>
      <c r="F19" s="1" t="s">
        <v>33</v>
      </c>
      <c r="G19" s="1">
        <v>47.49</v>
      </c>
      <c r="H19" s="1">
        <f>1+COUNTIFS(A:A,A19,G:G,"&gt;"&amp;G19)</f>
        <v>5</v>
      </c>
      <c r="I19" s="2">
        <f>AVERAGEIF(A:A,A19,G:G)</f>
        <v>49.032222222222217</v>
      </c>
      <c r="J19" s="2">
        <f t="shared" si="0"/>
        <v>-1.5422222222222146</v>
      </c>
      <c r="K19" s="2">
        <f t="shared" si="1"/>
        <v>88.457777777777778</v>
      </c>
      <c r="L19" s="2">
        <f t="shared" si="2"/>
        <v>201.8382565809967</v>
      </c>
      <c r="M19" s="2">
        <f>SUMIF(A:A,A19,L:L)</f>
        <v>2611.9993766718617</v>
      </c>
      <c r="N19" s="3">
        <f t="shared" si="3"/>
        <v>7.7273470424090801E-2</v>
      </c>
      <c r="O19" s="6">
        <f t="shared" si="4"/>
        <v>12.941052013217718</v>
      </c>
      <c r="P19" s="3">
        <f t="shared" si="5"/>
        <v>7.7273470424090801E-2</v>
      </c>
      <c r="Q19" s="3">
        <f>IF(ISNUMBER(P19),SUMIF(A:A,A19,P:P),"")</f>
        <v>0.93026982875632569</v>
      </c>
      <c r="R19" s="3">
        <f t="shared" si="6"/>
        <v>8.3065652604682905E-2</v>
      </c>
      <c r="S19" s="7">
        <f t="shared" si="7"/>
        <v>12.03867024026275</v>
      </c>
    </row>
    <row r="20" spans="1:19" x14ac:dyDescent="0.3">
      <c r="A20" s="1">
        <v>4</v>
      </c>
      <c r="B20" s="5">
        <v>0.57986111111111105</v>
      </c>
      <c r="C20" s="1" t="s">
        <v>21</v>
      </c>
      <c r="D20" s="1">
        <v>3</v>
      </c>
      <c r="E20" s="1">
        <v>7</v>
      </c>
      <c r="F20" s="1" t="s">
        <v>31</v>
      </c>
      <c r="G20" s="1">
        <v>43.64</v>
      </c>
      <c r="H20" s="1">
        <f>1+COUNTIFS(A:A,A20,G:G,"&gt;"&amp;G20)</f>
        <v>6</v>
      </c>
      <c r="I20" s="2">
        <f>AVERAGEIF(A:A,A20,G:G)</f>
        <v>49.032222222222217</v>
      </c>
      <c r="J20" s="2">
        <f t="shared" si="0"/>
        <v>-5.392222222222216</v>
      </c>
      <c r="K20" s="2">
        <f t="shared" si="1"/>
        <v>84.607777777777784</v>
      </c>
      <c r="L20" s="2">
        <f t="shared" si="2"/>
        <v>160.20699000408467</v>
      </c>
      <c r="M20" s="2">
        <f>SUMIF(A:A,A20,L:L)</f>
        <v>2611.9993766718617</v>
      </c>
      <c r="N20" s="3">
        <f t="shared" si="3"/>
        <v>6.1335003153107963E-2</v>
      </c>
      <c r="O20" s="6">
        <f t="shared" si="4"/>
        <v>16.303903947045416</v>
      </c>
      <c r="P20" s="3">
        <f t="shared" si="5"/>
        <v>6.1335003153107963E-2</v>
      </c>
      <c r="Q20" s="3">
        <f>IF(ISNUMBER(P20),SUMIF(A:A,A20,P:P),"")</f>
        <v>0.93026982875632569</v>
      </c>
      <c r="R20" s="3">
        <f t="shared" si="6"/>
        <v>6.5932486744309987E-2</v>
      </c>
      <c r="S20" s="7">
        <f t="shared" si="7"/>
        <v>15.167029932877522</v>
      </c>
    </row>
    <row r="21" spans="1:19" x14ac:dyDescent="0.3">
      <c r="A21" s="1">
        <v>4</v>
      </c>
      <c r="B21" s="5">
        <v>0.57986111111111105</v>
      </c>
      <c r="C21" s="1" t="s">
        <v>21</v>
      </c>
      <c r="D21" s="1">
        <v>3</v>
      </c>
      <c r="E21" s="1">
        <v>10</v>
      </c>
      <c r="F21" s="1" t="s">
        <v>34</v>
      </c>
      <c r="G21" s="1">
        <v>40.26</v>
      </c>
      <c r="H21" s="1">
        <f>1+COUNTIFS(A:A,A21,G:G,"&gt;"&amp;G21)</f>
        <v>7</v>
      </c>
      <c r="I21" s="2">
        <f>AVERAGEIF(A:A,A21,G:G)</f>
        <v>49.032222222222217</v>
      </c>
      <c r="J21" s="2">
        <f t="shared" si="0"/>
        <v>-8.7722222222222186</v>
      </c>
      <c r="K21" s="2">
        <f t="shared" si="1"/>
        <v>81.227777777777789</v>
      </c>
      <c r="L21" s="2">
        <f t="shared" si="2"/>
        <v>130.79963737628142</v>
      </c>
      <c r="M21" s="2">
        <f>SUMIF(A:A,A21,L:L)</f>
        <v>2611.9993766718617</v>
      </c>
      <c r="N21" s="3">
        <f t="shared" si="3"/>
        <v>5.0076442798750877E-2</v>
      </c>
      <c r="O21" s="6">
        <f t="shared" si="4"/>
        <v>19.969469557149623</v>
      </c>
      <c r="P21" s="3">
        <f t="shared" si="5"/>
        <v>5.0076442798750877E-2</v>
      </c>
      <c r="Q21" s="3">
        <f>IF(ISNUMBER(P21),SUMIF(A:A,A21,P:P),"")</f>
        <v>0.93026982875632569</v>
      </c>
      <c r="R21" s="3">
        <f t="shared" si="6"/>
        <v>5.3830019259786047E-2</v>
      </c>
      <c r="S21" s="7">
        <f t="shared" si="7"/>
        <v>18.576995025284237</v>
      </c>
    </row>
    <row r="22" spans="1:19" x14ac:dyDescent="0.3">
      <c r="A22" s="1">
        <v>4</v>
      </c>
      <c r="B22" s="5">
        <v>0.57986111111111105</v>
      </c>
      <c r="C22" s="1" t="s">
        <v>21</v>
      </c>
      <c r="D22" s="1">
        <v>3</v>
      </c>
      <c r="E22" s="1">
        <v>8</v>
      </c>
      <c r="F22" s="1" t="s">
        <v>32</v>
      </c>
      <c r="G22" s="1">
        <v>35.69</v>
      </c>
      <c r="H22" s="1">
        <f>1+COUNTIFS(A:A,A22,G:G,"&gt;"&amp;G22)</f>
        <v>8</v>
      </c>
      <c r="I22" s="2">
        <f>AVERAGEIF(A:A,A22,G:G)</f>
        <v>49.032222222222217</v>
      </c>
      <c r="J22" s="2">
        <f t="shared" si="0"/>
        <v>-13.342222222222219</v>
      </c>
      <c r="K22" s="2">
        <f t="shared" si="1"/>
        <v>76.657777777777781</v>
      </c>
      <c r="L22" s="2">
        <f t="shared" si="2"/>
        <v>99.431271486623501</v>
      </c>
      <c r="M22" s="2">
        <f>SUMIF(A:A,A22,L:L)</f>
        <v>2611.9993766718617</v>
      </c>
      <c r="N22" s="3">
        <f t="shared" si="3"/>
        <v>3.8067111491165866E-2</v>
      </c>
      <c r="O22" s="6">
        <f t="shared" si="4"/>
        <v>26.269395308127525</v>
      </c>
      <c r="P22" s="3" t="str">
        <f t="shared" si="5"/>
        <v/>
      </c>
      <c r="Q22" s="3" t="str">
        <f>IF(ISNUMBER(P22),SUMIF(A:A,A22,P:P),"")</f>
        <v/>
      </c>
      <c r="R22" s="3" t="str">
        <f t="shared" si="6"/>
        <v/>
      </c>
      <c r="S22" s="7" t="str">
        <f t="shared" si="7"/>
        <v/>
      </c>
    </row>
    <row r="23" spans="1:19" x14ac:dyDescent="0.3">
      <c r="A23" s="1">
        <v>4</v>
      </c>
      <c r="B23" s="5">
        <v>0.57986111111111105</v>
      </c>
      <c r="C23" s="1" t="s">
        <v>21</v>
      </c>
      <c r="D23" s="1">
        <v>3</v>
      </c>
      <c r="E23" s="1">
        <v>12</v>
      </c>
      <c r="F23" s="1" t="s">
        <v>35</v>
      </c>
      <c r="G23" s="1">
        <v>32.619999999999997</v>
      </c>
      <c r="H23" s="1">
        <f>1+COUNTIFS(A:A,A23,G:G,"&gt;"&amp;G23)</f>
        <v>9</v>
      </c>
      <c r="I23" s="2">
        <f>AVERAGEIF(A:A,A23,G:G)</f>
        <v>49.032222222222217</v>
      </c>
      <c r="J23" s="2">
        <f t="shared" si="0"/>
        <v>-16.412222222222219</v>
      </c>
      <c r="K23" s="2">
        <f t="shared" si="1"/>
        <v>73.587777777777774</v>
      </c>
      <c r="L23" s="2">
        <f t="shared" si="2"/>
        <v>82.703892337076638</v>
      </c>
      <c r="M23" s="2">
        <f>SUMIF(A:A,A23,L:L)</f>
        <v>2611.9993766718617</v>
      </c>
      <c r="N23" s="3">
        <f t="shared" si="3"/>
        <v>3.1663059752508702E-2</v>
      </c>
      <c r="O23" s="6">
        <f t="shared" si="4"/>
        <v>31.582544700872404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7</v>
      </c>
      <c r="B25" s="5">
        <v>0.60763888888888895</v>
      </c>
      <c r="C25" s="1" t="s">
        <v>21</v>
      </c>
      <c r="D25" s="1">
        <v>4</v>
      </c>
      <c r="E25" s="1">
        <v>11</v>
      </c>
      <c r="F25" s="1" t="s">
        <v>43</v>
      </c>
      <c r="G25" s="1">
        <v>56.86</v>
      </c>
      <c r="H25" s="1">
        <f>1+COUNTIFS(A:A,A25,G:G,"&gt;"&amp;G25)</f>
        <v>1</v>
      </c>
      <c r="I25" s="2">
        <f>AVERAGEIF(A:A,A25,G:G)</f>
        <v>45.626000000000005</v>
      </c>
      <c r="J25" s="2">
        <f t="shared" ref="J25:J34" si="8">G25-I25</f>
        <v>11.233999999999995</v>
      </c>
      <c r="K25" s="2">
        <f t="shared" ref="K25:K34" si="9">90+J25</f>
        <v>101.23399999999999</v>
      </c>
      <c r="L25" s="2">
        <f t="shared" ref="L25:L34" si="10">EXP(0.06*K25)</f>
        <v>434.43224730845714</v>
      </c>
      <c r="M25" s="2">
        <f>SUMIF(A:A,A25,L:L)</f>
        <v>2519.2685830808118</v>
      </c>
      <c r="N25" s="3">
        <f t="shared" ref="N25:N34" si="11">L25/M25</f>
        <v>0.17244379984971284</v>
      </c>
      <c r="O25" s="6">
        <f t="shared" ref="O25:O34" si="12">1/N25</f>
        <v>5.7989907487048757</v>
      </c>
      <c r="P25" s="3">
        <f t="shared" ref="P25:P34" si="13">IF(O25&gt;21,"",N25)</f>
        <v>0.17244379984971284</v>
      </c>
      <c r="Q25" s="3">
        <f>IF(ISNUMBER(P25),SUMIF(A:A,A25,P:P),"")</f>
        <v>0.97127202503669208</v>
      </c>
      <c r="R25" s="3">
        <f t="shared" ref="R25:R34" si="14">IFERROR(P25*(1/Q25),"")</f>
        <v>0.17754428770168521</v>
      </c>
      <c r="S25" s="7">
        <f t="shared" ref="S25:S34" si="15">IFERROR(1/R25,"")</f>
        <v>5.6323974876636269</v>
      </c>
    </row>
    <row r="26" spans="1:19" x14ac:dyDescent="0.3">
      <c r="A26" s="1">
        <v>7</v>
      </c>
      <c r="B26" s="5">
        <v>0.60763888888888895</v>
      </c>
      <c r="C26" s="1" t="s">
        <v>21</v>
      </c>
      <c r="D26" s="1">
        <v>4</v>
      </c>
      <c r="E26" s="1">
        <v>2</v>
      </c>
      <c r="F26" s="1" t="s">
        <v>37</v>
      </c>
      <c r="G26" s="1">
        <v>56.63</v>
      </c>
      <c r="H26" s="1">
        <f>1+COUNTIFS(A:A,A26,G:G,"&gt;"&amp;G26)</f>
        <v>2</v>
      </c>
      <c r="I26" s="2">
        <f>AVERAGEIF(A:A,A26,G:G)</f>
        <v>45.626000000000005</v>
      </c>
      <c r="J26" s="2">
        <f t="shared" si="8"/>
        <v>11.003999999999998</v>
      </c>
      <c r="K26" s="2">
        <f t="shared" si="9"/>
        <v>101.00399999999999</v>
      </c>
      <c r="L26" s="2">
        <f t="shared" si="10"/>
        <v>428.4782593023325</v>
      </c>
      <c r="M26" s="2">
        <f>SUMIF(A:A,A26,L:L)</f>
        <v>2519.2685830808118</v>
      </c>
      <c r="N26" s="3">
        <f t="shared" si="11"/>
        <v>0.17008042023782424</v>
      </c>
      <c r="O26" s="6">
        <f t="shared" si="12"/>
        <v>5.8795715497509669</v>
      </c>
      <c r="P26" s="3">
        <f t="shared" si="13"/>
        <v>0.17008042023782424</v>
      </c>
      <c r="Q26" s="3">
        <f>IF(ISNUMBER(P26),SUMIF(A:A,A26,P:P),"")</f>
        <v>0.97127202503669208</v>
      </c>
      <c r="R26" s="3">
        <f t="shared" si="14"/>
        <v>0.17511100479950409</v>
      </c>
      <c r="S26" s="7">
        <f t="shared" si="15"/>
        <v>5.7106633654747432</v>
      </c>
    </row>
    <row r="27" spans="1:19" x14ac:dyDescent="0.3">
      <c r="A27" s="1">
        <v>7</v>
      </c>
      <c r="B27" s="5">
        <v>0.60763888888888895</v>
      </c>
      <c r="C27" s="1" t="s">
        <v>21</v>
      </c>
      <c r="D27" s="1">
        <v>4</v>
      </c>
      <c r="E27" s="1">
        <v>10</v>
      </c>
      <c r="F27" s="1" t="s">
        <v>42</v>
      </c>
      <c r="G27" s="1">
        <v>55.7</v>
      </c>
      <c r="H27" s="1">
        <f>1+COUNTIFS(A:A,A27,G:G,"&gt;"&amp;G27)</f>
        <v>3</v>
      </c>
      <c r="I27" s="2">
        <f>AVERAGEIF(A:A,A27,G:G)</f>
        <v>45.626000000000005</v>
      </c>
      <c r="J27" s="2">
        <f t="shared" si="8"/>
        <v>10.073999999999998</v>
      </c>
      <c r="K27" s="2">
        <f t="shared" si="9"/>
        <v>100.074</v>
      </c>
      <c r="L27" s="2">
        <f t="shared" si="10"/>
        <v>405.22399974455794</v>
      </c>
      <c r="M27" s="2">
        <f>SUMIF(A:A,A27,L:L)</f>
        <v>2519.2685830808118</v>
      </c>
      <c r="N27" s="3">
        <f t="shared" si="11"/>
        <v>0.16084986033883286</v>
      </c>
      <c r="O27" s="6">
        <f t="shared" si="12"/>
        <v>6.2169777324859572</v>
      </c>
      <c r="P27" s="3">
        <f t="shared" si="13"/>
        <v>0.16084986033883286</v>
      </c>
      <c r="Q27" s="3">
        <f>IF(ISNUMBER(P27),SUMIF(A:A,A27,P:P),"")</f>
        <v>0.97127202503669208</v>
      </c>
      <c r="R27" s="3">
        <f t="shared" si="14"/>
        <v>0.16560742633636175</v>
      </c>
      <c r="S27" s="7">
        <f t="shared" si="15"/>
        <v>6.038376551839657</v>
      </c>
    </row>
    <row r="28" spans="1:19" x14ac:dyDescent="0.3">
      <c r="A28" s="1">
        <v>7</v>
      </c>
      <c r="B28" s="5">
        <v>0.60763888888888895</v>
      </c>
      <c r="C28" s="1" t="s">
        <v>21</v>
      </c>
      <c r="D28" s="1">
        <v>4</v>
      </c>
      <c r="E28" s="1">
        <v>5</v>
      </c>
      <c r="F28" s="1" t="s">
        <v>39</v>
      </c>
      <c r="G28" s="1">
        <v>46.91</v>
      </c>
      <c r="H28" s="1">
        <f>1+COUNTIFS(A:A,A28,G:G,"&gt;"&amp;G28)</f>
        <v>4</v>
      </c>
      <c r="I28" s="2">
        <f>AVERAGEIF(A:A,A28,G:G)</f>
        <v>45.626000000000005</v>
      </c>
      <c r="J28" s="2">
        <f t="shared" si="8"/>
        <v>1.2839999999999918</v>
      </c>
      <c r="K28" s="2">
        <f t="shared" si="9"/>
        <v>91.283999999999992</v>
      </c>
      <c r="L28" s="2">
        <f t="shared" si="10"/>
        <v>239.13781080493891</v>
      </c>
      <c r="M28" s="2">
        <f>SUMIF(A:A,A28,L:L)</f>
        <v>2519.2685830808118</v>
      </c>
      <c r="N28" s="3">
        <f t="shared" si="11"/>
        <v>9.4923507724014658E-2</v>
      </c>
      <c r="O28" s="6">
        <f t="shared" si="12"/>
        <v>10.534798217818182</v>
      </c>
      <c r="P28" s="3">
        <f t="shared" si="13"/>
        <v>9.4923507724014658E-2</v>
      </c>
      <c r="Q28" s="3">
        <f>IF(ISNUMBER(P28),SUMIF(A:A,A28,P:P),"")</f>
        <v>0.97127202503669208</v>
      </c>
      <c r="R28" s="3">
        <f t="shared" si="14"/>
        <v>9.7731125037219826E-2</v>
      </c>
      <c r="S28" s="7">
        <f t="shared" si="15"/>
        <v>10.2321547983732</v>
      </c>
    </row>
    <row r="29" spans="1:19" x14ac:dyDescent="0.3">
      <c r="A29" s="1">
        <v>7</v>
      </c>
      <c r="B29" s="5">
        <v>0.60763888888888895</v>
      </c>
      <c r="C29" s="1" t="s">
        <v>21</v>
      </c>
      <c r="D29" s="1">
        <v>4</v>
      </c>
      <c r="E29" s="1">
        <v>6</v>
      </c>
      <c r="F29" s="1" t="s">
        <v>40</v>
      </c>
      <c r="G29" s="1">
        <v>46.46</v>
      </c>
      <c r="H29" s="1">
        <f>1+COUNTIFS(A:A,A29,G:G,"&gt;"&amp;G29)</f>
        <v>5</v>
      </c>
      <c r="I29" s="2">
        <f>AVERAGEIF(A:A,A29,G:G)</f>
        <v>45.626000000000005</v>
      </c>
      <c r="J29" s="2">
        <f t="shared" si="8"/>
        <v>0.83399999999999608</v>
      </c>
      <c r="K29" s="2">
        <f t="shared" si="9"/>
        <v>90.834000000000003</v>
      </c>
      <c r="L29" s="2">
        <f t="shared" si="10"/>
        <v>232.76747642050728</v>
      </c>
      <c r="M29" s="2">
        <f>SUMIF(A:A,A29,L:L)</f>
        <v>2519.2685830808118</v>
      </c>
      <c r="N29" s="3">
        <f t="shared" si="11"/>
        <v>9.2394863328091881E-2</v>
      </c>
      <c r="O29" s="6">
        <f t="shared" si="12"/>
        <v>10.82311249759659</v>
      </c>
      <c r="P29" s="3">
        <f t="shared" si="13"/>
        <v>9.2394863328091881E-2</v>
      </c>
      <c r="Q29" s="3">
        <f>IF(ISNUMBER(P29),SUMIF(A:A,A29,P:P),"")</f>
        <v>0.97127202503669208</v>
      </c>
      <c r="R29" s="3">
        <f t="shared" si="14"/>
        <v>9.5127689201798496E-2</v>
      </c>
      <c r="S29" s="7">
        <f t="shared" si="15"/>
        <v>10.512186392740567</v>
      </c>
    </row>
    <row r="30" spans="1:19" x14ac:dyDescent="0.3">
      <c r="A30" s="1">
        <v>7</v>
      </c>
      <c r="B30" s="5">
        <v>0.60763888888888895</v>
      </c>
      <c r="C30" s="1" t="s">
        <v>21</v>
      </c>
      <c r="D30" s="1">
        <v>4</v>
      </c>
      <c r="E30" s="1">
        <v>7</v>
      </c>
      <c r="F30" s="1" t="s">
        <v>41</v>
      </c>
      <c r="G30" s="1">
        <v>44.42</v>
      </c>
      <c r="H30" s="1">
        <f>1+COUNTIFS(A:A,A30,G:G,"&gt;"&amp;G30)</f>
        <v>6</v>
      </c>
      <c r="I30" s="2">
        <f>AVERAGEIF(A:A,A30,G:G)</f>
        <v>45.626000000000005</v>
      </c>
      <c r="J30" s="2">
        <f t="shared" si="8"/>
        <v>-1.2060000000000031</v>
      </c>
      <c r="K30" s="2">
        <f t="shared" si="9"/>
        <v>88.793999999999997</v>
      </c>
      <c r="L30" s="2">
        <f t="shared" si="10"/>
        <v>205.95135497379081</v>
      </c>
      <c r="M30" s="2">
        <f>SUMIF(A:A,A30,L:L)</f>
        <v>2519.2685830808118</v>
      </c>
      <c r="N30" s="3">
        <f t="shared" si="11"/>
        <v>8.1750455809651318E-2</v>
      </c>
      <c r="O30" s="6">
        <f t="shared" si="12"/>
        <v>12.232347698811751</v>
      </c>
      <c r="P30" s="3">
        <f t="shared" si="13"/>
        <v>8.1750455809651318E-2</v>
      </c>
      <c r="Q30" s="3">
        <f>IF(ISNUMBER(P30),SUMIF(A:A,A30,P:P),"")</f>
        <v>0.97127202503669208</v>
      </c>
      <c r="R30" s="3">
        <f t="shared" si="14"/>
        <v>8.41684447841098E-2</v>
      </c>
      <c r="S30" s="7">
        <f t="shared" si="15"/>
        <v>11.880937120377808</v>
      </c>
    </row>
    <row r="31" spans="1:19" x14ac:dyDescent="0.3">
      <c r="A31" s="1">
        <v>7</v>
      </c>
      <c r="B31" s="5">
        <v>0.60763888888888895</v>
      </c>
      <c r="C31" s="1" t="s">
        <v>21</v>
      </c>
      <c r="D31" s="1">
        <v>4</v>
      </c>
      <c r="E31" s="1">
        <v>1</v>
      </c>
      <c r="F31" s="1" t="s">
        <v>36</v>
      </c>
      <c r="G31" s="1">
        <v>43.94</v>
      </c>
      <c r="H31" s="1">
        <f>1+COUNTIFS(A:A,A31,G:G,"&gt;"&amp;G31)</f>
        <v>7</v>
      </c>
      <c r="I31" s="2">
        <f>AVERAGEIF(A:A,A31,G:G)</f>
        <v>45.626000000000005</v>
      </c>
      <c r="J31" s="2">
        <f t="shared" si="8"/>
        <v>-1.686000000000007</v>
      </c>
      <c r="K31" s="2">
        <f t="shared" si="9"/>
        <v>88.313999999999993</v>
      </c>
      <c r="L31" s="2">
        <f t="shared" si="10"/>
        <v>200.10455400972415</v>
      </c>
      <c r="M31" s="2">
        <f>SUMIF(A:A,A31,L:L)</f>
        <v>2519.2685830808118</v>
      </c>
      <c r="N31" s="3">
        <f t="shared" si="11"/>
        <v>7.9429623087275761E-2</v>
      </c>
      <c r="O31" s="6">
        <f t="shared" si="12"/>
        <v>12.589761365243028</v>
      </c>
      <c r="P31" s="3">
        <f t="shared" si="13"/>
        <v>7.9429623087275761E-2</v>
      </c>
      <c r="Q31" s="3">
        <f>IF(ISNUMBER(P31),SUMIF(A:A,A31,P:P),"")</f>
        <v>0.97127202503669208</v>
      </c>
      <c r="R31" s="3">
        <f t="shared" si="14"/>
        <v>8.1778967209804196E-2</v>
      </c>
      <c r="S31" s="7">
        <f t="shared" si="15"/>
        <v>12.228083015948304</v>
      </c>
    </row>
    <row r="32" spans="1:19" x14ac:dyDescent="0.3">
      <c r="A32" s="1">
        <v>7</v>
      </c>
      <c r="B32" s="5">
        <v>0.60763888888888895</v>
      </c>
      <c r="C32" s="1" t="s">
        <v>21</v>
      </c>
      <c r="D32" s="1">
        <v>4</v>
      </c>
      <c r="E32" s="1">
        <v>12</v>
      </c>
      <c r="F32" s="1" t="s">
        <v>44</v>
      </c>
      <c r="G32" s="1">
        <v>39.619999999999997</v>
      </c>
      <c r="H32" s="1">
        <f>1+COUNTIFS(A:A,A32,G:G,"&gt;"&amp;G32)</f>
        <v>8</v>
      </c>
      <c r="I32" s="2">
        <f>AVERAGEIF(A:A,A32,G:G)</f>
        <v>45.626000000000005</v>
      </c>
      <c r="J32" s="2">
        <f t="shared" si="8"/>
        <v>-6.0060000000000073</v>
      </c>
      <c r="K32" s="2">
        <f t="shared" si="9"/>
        <v>83.994</v>
      </c>
      <c r="L32" s="2">
        <f t="shared" si="10"/>
        <v>154.41441582893736</v>
      </c>
      <c r="M32" s="2">
        <f>SUMIF(A:A,A32,L:L)</f>
        <v>2519.2685830808118</v>
      </c>
      <c r="N32" s="3">
        <f t="shared" si="11"/>
        <v>6.1293351914111546E-2</v>
      </c>
      <c r="O32" s="6">
        <f t="shared" si="12"/>
        <v>16.314983089867049</v>
      </c>
      <c r="P32" s="3">
        <f t="shared" si="13"/>
        <v>6.1293351914111546E-2</v>
      </c>
      <c r="Q32" s="3">
        <f>IF(ISNUMBER(P32),SUMIF(A:A,A32,P:P),"")</f>
        <v>0.97127202503669208</v>
      </c>
      <c r="R32" s="3">
        <f t="shared" si="14"/>
        <v>6.3106267177617983E-2</v>
      </c>
      <c r="S32" s="7">
        <f t="shared" si="15"/>
        <v>15.846286664134555</v>
      </c>
    </row>
    <row r="33" spans="1:19" x14ac:dyDescent="0.3">
      <c r="A33" s="1">
        <v>7</v>
      </c>
      <c r="B33" s="5">
        <v>0.60763888888888895</v>
      </c>
      <c r="C33" s="1" t="s">
        <v>21</v>
      </c>
      <c r="D33" s="1">
        <v>4</v>
      </c>
      <c r="E33" s="1">
        <v>3</v>
      </c>
      <c r="F33" s="1" t="s">
        <v>38</v>
      </c>
      <c r="G33" s="1">
        <v>38.729999999999997</v>
      </c>
      <c r="H33" s="1">
        <f>1+COUNTIFS(A:A,A33,G:G,"&gt;"&amp;G33)</f>
        <v>9</v>
      </c>
      <c r="I33" s="2">
        <f>AVERAGEIF(A:A,A33,G:G)</f>
        <v>45.626000000000005</v>
      </c>
      <c r="J33" s="2">
        <f t="shared" si="8"/>
        <v>-6.8960000000000079</v>
      </c>
      <c r="K33" s="2">
        <f t="shared" si="9"/>
        <v>83.103999999999985</v>
      </c>
      <c r="L33" s="2">
        <f t="shared" si="10"/>
        <v>146.38497990697149</v>
      </c>
      <c r="M33" s="2">
        <f>SUMIF(A:A,A33,L:L)</f>
        <v>2519.2685830808118</v>
      </c>
      <c r="N33" s="3">
        <f t="shared" si="11"/>
        <v>5.8106142747176806E-2</v>
      </c>
      <c r="O33" s="6">
        <f t="shared" si="12"/>
        <v>17.209884406732314</v>
      </c>
      <c r="P33" s="3">
        <f t="shared" si="13"/>
        <v>5.8106142747176806E-2</v>
      </c>
      <c r="Q33" s="3">
        <f>IF(ISNUMBER(P33),SUMIF(A:A,A33,P:P),"")</f>
        <v>0.97127202503669208</v>
      </c>
      <c r="R33" s="3">
        <f t="shared" si="14"/>
        <v>5.9824787751898562E-2</v>
      </c>
      <c r="S33" s="7">
        <f t="shared" si="15"/>
        <v>16.715479278374282</v>
      </c>
    </row>
    <row r="34" spans="1:19" x14ac:dyDescent="0.3">
      <c r="A34" s="1">
        <v>7</v>
      </c>
      <c r="B34" s="5">
        <v>0.60763888888888895</v>
      </c>
      <c r="C34" s="1" t="s">
        <v>21</v>
      </c>
      <c r="D34" s="1">
        <v>4</v>
      </c>
      <c r="E34" s="1">
        <v>13</v>
      </c>
      <c r="F34" s="1" t="s">
        <v>45</v>
      </c>
      <c r="G34" s="1">
        <v>26.99</v>
      </c>
      <c r="H34" s="1">
        <f>1+COUNTIFS(A:A,A34,G:G,"&gt;"&amp;G34)</f>
        <v>10</v>
      </c>
      <c r="I34" s="2">
        <f>AVERAGEIF(A:A,A34,G:G)</f>
        <v>45.626000000000005</v>
      </c>
      <c r="J34" s="2">
        <f t="shared" si="8"/>
        <v>-18.636000000000006</v>
      </c>
      <c r="K34" s="2">
        <f t="shared" si="9"/>
        <v>71.36399999999999</v>
      </c>
      <c r="L34" s="2">
        <f t="shared" si="10"/>
        <v>72.373484780593813</v>
      </c>
      <c r="M34" s="2">
        <f>SUMIF(A:A,A34,L:L)</f>
        <v>2519.2685830808118</v>
      </c>
      <c r="N34" s="3">
        <f t="shared" si="11"/>
        <v>2.8727974963307933E-2</v>
      </c>
      <c r="O34" s="6">
        <f t="shared" si="12"/>
        <v>34.809275672135762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/>
      <c r="B35" s="5"/>
      <c r="C35" s="1"/>
      <c r="D35" s="1"/>
      <c r="E35" s="1"/>
      <c r="F35" s="1"/>
      <c r="G35" s="1"/>
      <c r="H35" s="1"/>
      <c r="I35" s="2"/>
      <c r="J35" s="2"/>
      <c r="K35" s="2"/>
      <c r="L35" s="2"/>
      <c r="M35" s="2"/>
      <c r="N35" s="3"/>
      <c r="O35" s="6"/>
      <c r="P35" s="3"/>
      <c r="Q35" s="3"/>
      <c r="R35" s="3"/>
      <c r="S35" s="7"/>
    </row>
    <row r="36" spans="1:19" x14ac:dyDescent="0.3">
      <c r="A36" s="1">
        <v>14</v>
      </c>
      <c r="B36" s="5">
        <v>0.65625</v>
      </c>
      <c r="C36" s="1" t="s">
        <v>21</v>
      </c>
      <c r="D36" s="1">
        <v>6</v>
      </c>
      <c r="E36" s="1">
        <v>10</v>
      </c>
      <c r="F36" s="1" t="s">
        <v>51</v>
      </c>
      <c r="G36" s="1">
        <v>64.17</v>
      </c>
      <c r="H36" s="1">
        <f>1+COUNTIFS(A:A,A36,G:G,"&gt;"&amp;G36)</f>
        <v>1</v>
      </c>
      <c r="I36" s="2">
        <f>AVERAGEIF(A:A,A36,G:G)</f>
        <v>53.348333333333329</v>
      </c>
      <c r="J36" s="2">
        <f t="shared" ref="J36:J41" si="16">G36-I36</f>
        <v>10.821666666666673</v>
      </c>
      <c r="K36" s="2">
        <f t="shared" ref="K36:K41" si="17">90+J36</f>
        <v>100.82166666666667</v>
      </c>
      <c r="L36" s="2">
        <f t="shared" ref="L36:L41" si="18">EXP(0.06*K36)</f>
        <v>423.81625480718463</v>
      </c>
      <c r="M36" s="2">
        <f>SUMIF(A:A,A36,L:L)</f>
        <v>1520.7084237242616</v>
      </c>
      <c r="N36" s="3">
        <f t="shared" ref="N36:N41" si="19">L36/M36</f>
        <v>0.27869659179584577</v>
      </c>
      <c r="O36" s="6">
        <f t="shared" ref="O36:O41" si="20">1/N36</f>
        <v>3.5881314283618231</v>
      </c>
      <c r="P36" s="3">
        <f t="shared" ref="P36:P41" si="21">IF(O36&gt;21,"",N36)</f>
        <v>0.27869659179584577</v>
      </c>
      <c r="Q36" s="3">
        <f>IF(ISNUMBER(P36),SUMIF(A:A,A36,P:P),"")</f>
        <v>0.99999999999999989</v>
      </c>
      <c r="R36" s="3">
        <f t="shared" ref="R36:R41" si="22">IFERROR(P36*(1/Q36),"")</f>
        <v>0.27869659179584577</v>
      </c>
      <c r="S36" s="7">
        <f t="shared" ref="S36:S41" si="23">IFERROR(1/R36,"")</f>
        <v>3.5881314283618231</v>
      </c>
    </row>
    <row r="37" spans="1:19" x14ac:dyDescent="0.3">
      <c r="A37" s="1">
        <v>14</v>
      </c>
      <c r="B37" s="5">
        <v>0.65625</v>
      </c>
      <c r="C37" s="1" t="s">
        <v>21</v>
      </c>
      <c r="D37" s="1">
        <v>6</v>
      </c>
      <c r="E37" s="1">
        <v>6</v>
      </c>
      <c r="F37" s="1" t="s">
        <v>48</v>
      </c>
      <c r="G37" s="1">
        <v>61.5</v>
      </c>
      <c r="H37" s="1">
        <f>1+COUNTIFS(A:A,A37,G:G,"&gt;"&amp;G37)</f>
        <v>2</v>
      </c>
      <c r="I37" s="2">
        <f>AVERAGEIF(A:A,A37,G:G)</f>
        <v>53.348333333333329</v>
      </c>
      <c r="J37" s="2">
        <f t="shared" si="16"/>
        <v>8.1516666666666708</v>
      </c>
      <c r="K37" s="2">
        <f t="shared" si="17"/>
        <v>98.151666666666671</v>
      </c>
      <c r="L37" s="2">
        <f t="shared" si="18"/>
        <v>361.08016594159028</v>
      </c>
      <c r="M37" s="2">
        <f>SUMIF(A:A,A37,L:L)</f>
        <v>1520.7084237242616</v>
      </c>
      <c r="N37" s="3">
        <f t="shared" si="19"/>
        <v>0.23744207654041521</v>
      </c>
      <c r="O37" s="6">
        <f t="shared" si="20"/>
        <v>4.2115534641973582</v>
      </c>
      <c r="P37" s="3">
        <f t="shared" si="21"/>
        <v>0.23744207654041521</v>
      </c>
      <c r="Q37" s="3">
        <f>IF(ISNUMBER(P37),SUMIF(A:A,A37,P:P),"")</f>
        <v>0.99999999999999989</v>
      </c>
      <c r="R37" s="3">
        <f t="shared" si="22"/>
        <v>0.23744207654041521</v>
      </c>
      <c r="S37" s="7">
        <f t="shared" si="23"/>
        <v>4.2115534641973582</v>
      </c>
    </row>
    <row r="38" spans="1:19" x14ac:dyDescent="0.3">
      <c r="A38" s="1">
        <v>14</v>
      </c>
      <c r="B38" s="5">
        <v>0.65625</v>
      </c>
      <c r="C38" s="1" t="s">
        <v>21</v>
      </c>
      <c r="D38" s="1">
        <v>6</v>
      </c>
      <c r="E38" s="1">
        <v>7</v>
      </c>
      <c r="F38" s="1" t="s">
        <v>49</v>
      </c>
      <c r="G38" s="1">
        <v>57.84</v>
      </c>
      <c r="H38" s="1">
        <f>1+COUNTIFS(A:A,A38,G:G,"&gt;"&amp;G38)</f>
        <v>3</v>
      </c>
      <c r="I38" s="2">
        <f>AVERAGEIF(A:A,A38,G:G)</f>
        <v>53.348333333333329</v>
      </c>
      <c r="J38" s="2">
        <f t="shared" si="16"/>
        <v>4.4916666666666742</v>
      </c>
      <c r="K38" s="2">
        <f t="shared" si="17"/>
        <v>94.491666666666674</v>
      </c>
      <c r="L38" s="2">
        <f t="shared" si="18"/>
        <v>289.88955337281408</v>
      </c>
      <c r="M38" s="2">
        <f>SUMIF(A:A,A38,L:L)</f>
        <v>1520.7084237242616</v>
      </c>
      <c r="N38" s="3">
        <f t="shared" si="19"/>
        <v>0.1906279657890404</v>
      </c>
      <c r="O38" s="6">
        <f t="shared" si="20"/>
        <v>5.2458200236299852</v>
      </c>
      <c r="P38" s="3">
        <f t="shared" si="21"/>
        <v>0.1906279657890404</v>
      </c>
      <c r="Q38" s="3">
        <f>IF(ISNUMBER(P38),SUMIF(A:A,A38,P:P),"")</f>
        <v>0.99999999999999989</v>
      </c>
      <c r="R38" s="3">
        <f t="shared" si="22"/>
        <v>0.1906279657890404</v>
      </c>
      <c r="S38" s="7">
        <f t="shared" si="23"/>
        <v>5.2458200236299852</v>
      </c>
    </row>
    <row r="39" spans="1:19" x14ac:dyDescent="0.3">
      <c r="A39" s="1">
        <v>14</v>
      </c>
      <c r="B39" s="5">
        <v>0.65625</v>
      </c>
      <c r="C39" s="1" t="s">
        <v>21</v>
      </c>
      <c r="D39" s="1">
        <v>6</v>
      </c>
      <c r="E39" s="1">
        <v>5</v>
      </c>
      <c r="F39" s="1" t="s">
        <v>47</v>
      </c>
      <c r="G39" s="1">
        <v>54.12</v>
      </c>
      <c r="H39" s="1">
        <f>1+COUNTIFS(A:A,A39,G:G,"&gt;"&amp;G39)</f>
        <v>4</v>
      </c>
      <c r="I39" s="2">
        <f>AVERAGEIF(A:A,A39,G:G)</f>
        <v>53.348333333333329</v>
      </c>
      <c r="J39" s="2">
        <f t="shared" si="16"/>
        <v>0.77166666666666828</v>
      </c>
      <c r="K39" s="2">
        <f t="shared" si="17"/>
        <v>90.771666666666675</v>
      </c>
      <c r="L39" s="2">
        <f t="shared" si="18"/>
        <v>231.89855196028236</v>
      </c>
      <c r="M39" s="2">
        <f>SUMIF(A:A,A39,L:L)</f>
        <v>1520.7084237242616</v>
      </c>
      <c r="N39" s="3">
        <f t="shared" si="19"/>
        <v>0.15249376431568368</v>
      </c>
      <c r="O39" s="6">
        <f t="shared" si="20"/>
        <v>6.5576451895426917</v>
      </c>
      <c r="P39" s="3">
        <f t="shared" si="21"/>
        <v>0.15249376431568368</v>
      </c>
      <c r="Q39" s="3">
        <f>IF(ISNUMBER(P39),SUMIF(A:A,A39,P:P),"")</f>
        <v>0.99999999999999989</v>
      </c>
      <c r="R39" s="3">
        <f t="shared" si="22"/>
        <v>0.15249376431568368</v>
      </c>
      <c r="S39" s="7">
        <f t="shared" si="23"/>
        <v>6.5576451895426917</v>
      </c>
    </row>
    <row r="40" spans="1:19" x14ac:dyDescent="0.3">
      <c r="A40" s="1">
        <v>14</v>
      </c>
      <c r="B40" s="5">
        <v>0.65625</v>
      </c>
      <c r="C40" s="1" t="s">
        <v>21</v>
      </c>
      <c r="D40" s="1">
        <v>6</v>
      </c>
      <c r="E40" s="1">
        <v>1</v>
      </c>
      <c r="F40" s="1" t="s">
        <v>46</v>
      </c>
      <c r="G40" s="1">
        <v>41.38</v>
      </c>
      <c r="H40" s="1">
        <f>1+COUNTIFS(A:A,A40,G:G,"&gt;"&amp;G40)</f>
        <v>5</v>
      </c>
      <c r="I40" s="2">
        <f>AVERAGEIF(A:A,A40,G:G)</f>
        <v>53.348333333333329</v>
      </c>
      <c r="J40" s="2">
        <f t="shared" si="16"/>
        <v>-11.968333333333327</v>
      </c>
      <c r="K40" s="2">
        <f t="shared" si="17"/>
        <v>78.031666666666666</v>
      </c>
      <c r="L40" s="2">
        <f t="shared" si="18"/>
        <v>107.9750303575248</v>
      </c>
      <c r="M40" s="2">
        <f>SUMIF(A:A,A40,L:L)</f>
        <v>1520.7084237242616</v>
      </c>
      <c r="N40" s="3">
        <f t="shared" si="19"/>
        <v>7.1003111887215462E-2</v>
      </c>
      <c r="O40" s="6">
        <f t="shared" si="20"/>
        <v>14.083889753852549</v>
      </c>
      <c r="P40" s="3">
        <f t="shared" si="21"/>
        <v>7.1003111887215462E-2</v>
      </c>
      <c r="Q40" s="3">
        <f>IF(ISNUMBER(P40),SUMIF(A:A,A40,P:P),"")</f>
        <v>0.99999999999999989</v>
      </c>
      <c r="R40" s="3">
        <f t="shared" si="22"/>
        <v>7.1003111887215462E-2</v>
      </c>
      <c r="S40" s="7">
        <f t="shared" si="23"/>
        <v>14.083889753852549</v>
      </c>
    </row>
    <row r="41" spans="1:19" x14ac:dyDescent="0.3">
      <c r="A41" s="1">
        <v>14</v>
      </c>
      <c r="B41" s="5">
        <v>0.65625</v>
      </c>
      <c r="C41" s="1" t="s">
        <v>21</v>
      </c>
      <c r="D41" s="1">
        <v>6</v>
      </c>
      <c r="E41" s="1">
        <v>9</v>
      </c>
      <c r="F41" s="1" t="s">
        <v>50</v>
      </c>
      <c r="G41" s="1">
        <v>41.08</v>
      </c>
      <c r="H41" s="1">
        <f>1+COUNTIFS(A:A,A41,G:G,"&gt;"&amp;G41)</f>
        <v>6</v>
      </c>
      <c r="I41" s="2">
        <f>AVERAGEIF(A:A,A41,G:G)</f>
        <v>53.348333333333329</v>
      </c>
      <c r="J41" s="2">
        <f t="shared" si="16"/>
        <v>-12.268333333333331</v>
      </c>
      <c r="K41" s="2">
        <f t="shared" si="17"/>
        <v>77.731666666666669</v>
      </c>
      <c r="L41" s="2">
        <f t="shared" si="18"/>
        <v>106.04886728486545</v>
      </c>
      <c r="M41" s="2">
        <f>SUMIF(A:A,A41,L:L)</f>
        <v>1520.7084237242616</v>
      </c>
      <c r="N41" s="3">
        <f t="shared" si="19"/>
        <v>6.973648967179949E-2</v>
      </c>
      <c r="O41" s="6">
        <f t="shared" si="20"/>
        <v>14.339695110928227</v>
      </c>
      <c r="P41" s="3">
        <f t="shared" si="21"/>
        <v>6.973648967179949E-2</v>
      </c>
      <c r="Q41" s="3">
        <f>IF(ISNUMBER(P41),SUMIF(A:A,A41,P:P),"")</f>
        <v>0.99999999999999989</v>
      </c>
      <c r="R41" s="3">
        <f t="shared" si="22"/>
        <v>6.973648967179949E-2</v>
      </c>
      <c r="S41" s="7">
        <f t="shared" si="23"/>
        <v>14.339695110928227</v>
      </c>
    </row>
    <row r="42" spans="1:19" x14ac:dyDescent="0.3">
      <c r="A42" s="1"/>
      <c r="B42" s="5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3"/>
      <c r="O42" s="6"/>
      <c r="P42" s="3"/>
      <c r="Q42" s="3"/>
      <c r="R42" s="3"/>
      <c r="S42" s="7"/>
    </row>
    <row r="43" spans="1:19" x14ac:dyDescent="0.3">
      <c r="A43" s="1">
        <v>18</v>
      </c>
      <c r="B43" s="5">
        <v>0.68402777777777779</v>
      </c>
      <c r="C43" s="1" t="s">
        <v>21</v>
      </c>
      <c r="D43" s="1">
        <v>7</v>
      </c>
      <c r="E43" s="1">
        <v>10</v>
      </c>
      <c r="F43" s="1" t="s">
        <v>58</v>
      </c>
      <c r="G43" s="1">
        <v>66.739999999999995</v>
      </c>
      <c r="H43" s="1">
        <f>1+COUNTIFS(A:A,A43,G:G,"&gt;"&amp;G43)</f>
        <v>1</v>
      </c>
      <c r="I43" s="2">
        <f>AVERAGEIF(A:A,A43,G:G)</f>
        <v>43.463333333333338</v>
      </c>
      <c r="J43" s="2">
        <f t="shared" ref="J43:J51" si="24">G43-I43</f>
        <v>23.276666666666657</v>
      </c>
      <c r="K43" s="2">
        <f t="shared" ref="K43:K51" si="25">90+J43</f>
        <v>113.27666666666666</v>
      </c>
      <c r="L43" s="2">
        <f t="shared" ref="L43:L51" si="26">EXP(0.06*K43)</f>
        <v>894.79979453964859</v>
      </c>
      <c r="M43" s="2">
        <f>SUMIF(A:A,A43,L:L)</f>
        <v>3122.7472805508455</v>
      </c>
      <c r="N43" s="3">
        <f t="shared" ref="N43:N51" si="27">L43/M43</f>
        <v>0.28654249420459282</v>
      </c>
      <c r="O43" s="6">
        <f t="shared" ref="O43:O51" si="28">1/N43</f>
        <v>3.4898837702096457</v>
      </c>
      <c r="P43" s="3">
        <f t="shared" ref="P43:P51" si="29">IF(O43&gt;21,"",N43)</f>
        <v>0.28654249420459282</v>
      </c>
      <c r="Q43" s="3">
        <f>IF(ISNUMBER(P43),SUMIF(A:A,A43,P:P),"")</f>
        <v>0.94218071484763521</v>
      </c>
      <c r="R43" s="3">
        <f t="shared" ref="R43:R51" si="30">IFERROR(P43*(1/Q43),"")</f>
        <v>0.3041268937997007</v>
      </c>
      <c r="S43" s="7">
        <f t="shared" ref="S43:S51" si="31">IFERROR(1/R43,"")</f>
        <v>3.2881011853512843</v>
      </c>
    </row>
    <row r="44" spans="1:19" x14ac:dyDescent="0.3">
      <c r="A44" s="1">
        <v>18</v>
      </c>
      <c r="B44" s="5">
        <v>0.68402777777777779</v>
      </c>
      <c r="C44" s="1" t="s">
        <v>21</v>
      </c>
      <c r="D44" s="1">
        <v>7</v>
      </c>
      <c r="E44" s="1">
        <v>7</v>
      </c>
      <c r="F44" s="1" t="s">
        <v>56</v>
      </c>
      <c r="G44" s="1">
        <v>62.31</v>
      </c>
      <c r="H44" s="1">
        <f>1+COUNTIFS(A:A,A44,G:G,"&gt;"&amp;G44)</f>
        <v>2</v>
      </c>
      <c r="I44" s="2">
        <f>AVERAGEIF(A:A,A44,G:G)</f>
        <v>43.463333333333338</v>
      </c>
      <c r="J44" s="2">
        <f t="shared" si="24"/>
        <v>18.846666666666664</v>
      </c>
      <c r="K44" s="2">
        <f t="shared" si="25"/>
        <v>108.84666666666666</v>
      </c>
      <c r="L44" s="2">
        <f t="shared" si="26"/>
        <v>685.94674944692861</v>
      </c>
      <c r="M44" s="2">
        <f>SUMIF(A:A,A44,L:L)</f>
        <v>3122.7472805508455</v>
      </c>
      <c r="N44" s="3">
        <f t="shared" si="27"/>
        <v>0.21966130711862444</v>
      </c>
      <c r="O44" s="6">
        <f t="shared" si="28"/>
        <v>4.5524631220552951</v>
      </c>
      <c r="P44" s="3">
        <f t="shared" si="29"/>
        <v>0.21966130711862444</v>
      </c>
      <c r="Q44" s="3">
        <f>IF(ISNUMBER(P44),SUMIF(A:A,A44,P:P),"")</f>
        <v>0.94218071484763521</v>
      </c>
      <c r="R44" s="3">
        <f t="shared" si="30"/>
        <v>0.23314137474587027</v>
      </c>
      <c r="S44" s="7">
        <f t="shared" si="31"/>
        <v>4.2892429586555547</v>
      </c>
    </row>
    <row r="45" spans="1:19" x14ac:dyDescent="0.3">
      <c r="A45" s="1">
        <v>18</v>
      </c>
      <c r="B45" s="5">
        <v>0.68402777777777779</v>
      </c>
      <c r="C45" s="1" t="s">
        <v>21</v>
      </c>
      <c r="D45" s="1">
        <v>7</v>
      </c>
      <c r="E45" s="1">
        <v>6</v>
      </c>
      <c r="F45" s="1" t="s">
        <v>55</v>
      </c>
      <c r="G45" s="1">
        <v>53.47</v>
      </c>
      <c r="H45" s="1">
        <f>1+COUNTIFS(A:A,A45,G:G,"&gt;"&amp;G45)</f>
        <v>3</v>
      </c>
      <c r="I45" s="2">
        <f>AVERAGEIF(A:A,A45,G:G)</f>
        <v>43.463333333333338</v>
      </c>
      <c r="J45" s="2">
        <f t="shared" si="24"/>
        <v>10.006666666666661</v>
      </c>
      <c r="K45" s="2">
        <f t="shared" si="25"/>
        <v>100.00666666666666</v>
      </c>
      <c r="L45" s="2">
        <f t="shared" si="26"/>
        <v>403.59019728873898</v>
      </c>
      <c r="M45" s="2">
        <f>SUMIF(A:A,A45,L:L)</f>
        <v>3122.7472805508455</v>
      </c>
      <c r="N45" s="3">
        <f t="shared" si="27"/>
        <v>0.12924202986337932</v>
      </c>
      <c r="O45" s="6">
        <f t="shared" si="28"/>
        <v>7.7374210313556029</v>
      </c>
      <c r="P45" s="3">
        <f t="shared" si="29"/>
        <v>0.12924202986337932</v>
      </c>
      <c r="Q45" s="3">
        <f>IF(ISNUMBER(P45),SUMIF(A:A,A45,P:P),"")</f>
        <v>0.94218071484763521</v>
      </c>
      <c r="R45" s="3">
        <f t="shared" si="30"/>
        <v>0.13717329152112789</v>
      </c>
      <c r="S45" s="7">
        <f t="shared" si="31"/>
        <v>7.2900488783997472</v>
      </c>
    </row>
    <row r="46" spans="1:19" x14ac:dyDescent="0.3">
      <c r="A46" s="1">
        <v>18</v>
      </c>
      <c r="B46" s="5">
        <v>0.68402777777777779</v>
      </c>
      <c r="C46" s="1" t="s">
        <v>21</v>
      </c>
      <c r="D46" s="1">
        <v>7</v>
      </c>
      <c r="E46" s="1">
        <v>11</v>
      </c>
      <c r="F46" s="1" t="s">
        <v>59</v>
      </c>
      <c r="G46" s="1">
        <v>51.3</v>
      </c>
      <c r="H46" s="1">
        <f>1+COUNTIFS(A:A,A46,G:G,"&gt;"&amp;G46)</f>
        <v>4</v>
      </c>
      <c r="I46" s="2">
        <f>AVERAGEIF(A:A,A46,G:G)</f>
        <v>43.463333333333338</v>
      </c>
      <c r="J46" s="2">
        <f t="shared" si="24"/>
        <v>7.8366666666666589</v>
      </c>
      <c r="K46" s="2">
        <f t="shared" si="25"/>
        <v>97.836666666666659</v>
      </c>
      <c r="L46" s="2">
        <f t="shared" si="26"/>
        <v>354.31983714927077</v>
      </c>
      <c r="M46" s="2">
        <f>SUMIF(A:A,A46,L:L)</f>
        <v>3122.7472805508455</v>
      </c>
      <c r="N46" s="3">
        <f t="shared" si="27"/>
        <v>0.11346414080833642</v>
      </c>
      <c r="O46" s="6">
        <f t="shared" si="28"/>
        <v>8.8133571794211143</v>
      </c>
      <c r="P46" s="3">
        <f t="shared" si="29"/>
        <v>0.11346414080833642</v>
      </c>
      <c r="Q46" s="3">
        <f>IF(ISNUMBER(P46),SUMIF(A:A,A46,P:P),"")</f>
        <v>0.94218071484763521</v>
      </c>
      <c r="R46" s="3">
        <f t="shared" si="30"/>
        <v>0.12042715268979505</v>
      </c>
      <c r="S46" s="7">
        <f t="shared" si="31"/>
        <v>8.303775167514523</v>
      </c>
    </row>
    <row r="47" spans="1:19" x14ac:dyDescent="0.3">
      <c r="A47" s="1">
        <v>18</v>
      </c>
      <c r="B47" s="5">
        <v>0.68402777777777779</v>
      </c>
      <c r="C47" s="1" t="s">
        <v>21</v>
      </c>
      <c r="D47" s="1">
        <v>7</v>
      </c>
      <c r="E47" s="1">
        <v>3</v>
      </c>
      <c r="F47" s="1" t="s">
        <v>53</v>
      </c>
      <c r="G47" s="1">
        <v>49.73</v>
      </c>
      <c r="H47" s="1">
        <f>1+COUNTIFS(A:A,A47,G:G,"&gt;"&amp;G47)</f>
        <v>5</v>
      </c>
      <c r="I47" s="2">
        <f>AVERAGEIF(A:A,A47,G:G)</f>
        <v>43.463333333333338</v>
      </c>
      <c r="J47" s="2">
        <f t="shared" si="24"/>
        <v>6.2666666666666586</v>
      </c>
      <c r="K47" s="2">
        <f t="shared" si="25"/>
        <v>96.266666666666652</v>
      </c>
      <c r="L47" s="2">
        <f t="shared" si="26"/>
        <v>322.4667402791161</v>
      </c>
      <c r="M47" s="2">
        <f>SUMIF(A:A,A47,L:L)</f>
        <v>3122.7472805508455</v>
      </c>
      <c r="N47" s="3">
        <f t="shared" si="27"/>
        <v>0.10326379668553701</v>
      </c>
      <c r="O47" s="6">
        <f t="shared" si="28"/>
        <v>9.6839360172398035</v>
      </c>
      <c r="P47" s="3">
        <f t="shared" si="29"/>
        <v>0.10326379668553701</v>
      </c>
      <c r="Q47" s="3">
        <f>IF(ISNUMBER(P47),SUMIF(A:A,A47,P:P),"")</f>
        <v>0.94218071484763521</v>
      </c>
      <c r="R47" s="3">
        <f t="shared" si="30"/>
        <v>0.10960083883932641</v>
      </c>
      <c r="S47" s="7">
        <f t="shared" si="31"/>
        <v>9.1240177592617577</v>
      </c>
    </row>
    <row r="48" spans="1:19" x14ac:dyDescent="0.3">
      <c r="A48" s="1">
        <v>18</v>
      </c>
      <c r="B48" s="5">
        <v>0.68402777777777779</v>
      </c>
      <c r="C48" s="1" t="s">
        <v>21</v>
      </c>
      <c r="D48" s="1">
        <v>7</v>
      </c>
      <c r="E48" s="1">
        <v>5</v>
      </c>
      <c r="F48" s="1" t="s">
        <v>54</v>
      </c>
      <c r="G48" s="1">
        <v>47.44</v>
      </c>
      <c r="H48" s="1">
        <f>1+COUNTIFS(A:A,A48,G:G,"&gt;"&amp;G48)</f>
        <v>6</v>
      </c>
      <c r="I48" s="2">
        <f>AVERAGEIF(A:A,A48,G:G)</f>
        <v>43.463333333333338</v>
      </c>
      <c r="J48" s="2">
        <f t="shared" si="24"/>
        <v>3.9766666666666595</v>
      </c>
      <c r="K48" s="2">
        <f t="shared" si="25"/>
        <v>93.976666666666659</v>
      </c>
      <c r="L48" s="2">
        <f t="shared" si="26"/>
        <v>281.0689463742014</v>
      </c>
      <c r="M48" s="2">
        <f>SUMIF(A:A,A48,L:L)</f>
        <v>3122.7472805508455</v>
      </c>
      <c r="N48" s="3">
        <f t="shared" si="27"/>
        <v>9.0006946167165175E-2</v>
      </c>
      <c r="O48" s="6">
        <f t="shared" si="28"/>
        <v>11.110253625789642</v>
      </c>
      <c r="P48" s="3">
        <f t="shared" si="29"/>
        <v>9.0006946167165175E-2</v>
      </c>
      <c r="Q48" s="3">
        <f>IF(ISNUMBER(P48),SUMIF(A:A,A48,P:P),"")</f>
        <v>0.94218071484763521</v>
      </c>
      <c r="R48" s="3">
        <f t="shared" si="30"/>
        <v>9.5530448404179721E-2</v>
      </c>
      <c r="S48" s="7">
        <f t="shared" si="31"/>
        <v>10.467866703285015</v>
      </c>
    </row>
    <row r="49" spans="1:19" x14ac:dyDescent="0.3">
      <c r="A49" s="1">
        <v>18</v>
      </c>
      <c r="B49" s="5">
        <v>0.68402777777777779</v>
      </c>
      <c r="C49" s="1" t="s">
        <v>21</v>
      </c>
      <c r="D49" s="1">
        <v>7</v>
      </c>
      <c r="E49" s="1">
        <v>8</v>
      </c>
      <c r="F49" s="1" t="s">
        <v>57</v>
      </c>
      <c r="G49" s="1">
        <v>30.07</v>
      </c>
      <c r="H49" s="1">
        <f>1+COUNTIFS(A:A,A49,G:G,"&gt;"&amp;G49)</f>
        <v>7</v>
      </c>
      <c r="I49" s="2">
        <f>AVERAGEIF(A:A,A49,G:G)</f>
        <v>43.463333333333338</v>
      </c>
      <c r="J49" s="2">
        <f t="shared" si="24"/>
        <v>-13.393333333333338</v>
      </c>
      <c r="K49" s="2">
        <f t="shared" si="25"/>
        <v>76.606666666666655</v>
      </c>
      <c r="L49" s="2">
        <f t="shared" si="26"/>
        <v>99.126815991093821</v>
      </c>
      <c r="M49" s="2">
        <f>SUMIF(A:A,A49,L:L)</f>
        <v>3122.7472805508455</v>
      </c>
      <c r="N49" s="3">
        <f t="shared" si="27"/>
        <v>3.1743464035171004E-2</v>
      </c>
      <c r="O49" s="6">
        <f t="shared" si="28"/>
        <v>31.50254801719257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  <row r="50" spans="1:19" x14ac:dyDescent="0.3">
      <c r="A50" s="1">
        <v>18</v>
      </c>
      <c r="B50" s="5">
        <v>0.68402777777777779</v>
      </c>
      <c r="C50" s="1" t="s">
        <v>21</v>
      </c>
      <c r="D50" s="1">
        <v>7</v>
      </c>
      <c r="E50" s="1">
        <v>2</v>
      </c>
      <c r="F50" s="1" t="s">
        <v>52</v>
      </c>
      <c r="G50" s="1">
        <v>17.54</v>
      </c>
      <c r="H50" s="1">
        <f>1+COUNTIFS(A:A,A50,G:G,"&gt;"&amp;G50)</f>
        <v>8</v>
      </c>
      <c r="I50" s="2">
        <f>AVERAGEIF(A:A,A50,G:G)</f>
        <v>43.463333333333338</v>
      </c>
      <c r="J50" s="2">
        <f t="shared" si="24"/>
        <v>-25.923333333333339</v>
      </c>
      <c r="K50" s="2">
        <f t="shared" si="25"/>
        <v>64.076666666666654</v>
      </c>
      <c r="L50" s="2">
        <f t="shared" si="26"/>
        <v>46.739984617367803</v>
      </c>
      <c r="M50" s="2">
        <f>SUMIF(A:A,A50,L:L)</f>
        <v>3122.7472805508455</v>
      </c>
      <c r="N50" s="3">
        <f t="shared" si="27"/>
        <v>1.496758476373502E-2</v>
      </c>
      <c r="O50" s="6">
        <f t="shared" si="28"/>
        <v>66.811046390256706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>
        <v>18</v>
      </c>
      <c r="B51" s="5">
        <v>0.68402777777777779</v>
      </c>
      <c r="C51" s="1" t="s">
        <v>21</v>
      </c>
      <c r="D51" s="1">
        <v>7</v>
      </c>
      <c r="E51" s="1">
        <v>13</v>
      </c>
      <c r="F51" s="1" t="s">
        <v>60</v>
      </c>
      <c r="G51" s="1">
        <v>12.57</v>
      </c>
      <c r="H51" s="1">
        <f>1+COUNTIFS(A:A,A51,G:G,"&gt;"&amp;G51)</f>
        <v>9</v>
      </c>
      <c r="I51" s="2">
        <f>AVERAGEIF(A:A,A51,G:G)</f>
        <v>43.463333333333338</v>
      </c>
      <c r="J51" s="2">
        <f t="shared" si="24"/>
        <v>-30.893333333333338</v>
      </c>
      <c r="K51" s="2">
        <f t="shared" si="25"/>
        <v>59.106666666666662</v>
      </c>
      <c r="L51" s="2">
        <f t="shared" si="26"/>
        <v>34.688214864479072</v>
      </c>
      <c r="M51" s="2">
        <f>SUMIF(A:A,A51,L:L)</f>
        <v>3122.7472805508455</v>
      </c>
      <c r="N51" s="3">
        <f t="shared" si="27"/>
        <v>1.110823635345866E-2</v>
      </c>
      <c r="O51" s="6">
        <f t="shared" si="28"/>
        <v>90.023291563168797</v>
      </c>
      <c r="P51" s="3" t="str">
        <f t="shared" si="29"/>
        <v/>
      </c>
      <c r="Q51" s="3" t="str">
        <f>IF(ISNUMBER(P51),SUMIF(A:A,A51,P:P),"")</f>
        <v/>
      </c>
      <c r="R51" s="3" t="str">
        <f t="shared" si="30"/>
        <v/>
      </c>
      <c r="S51" s="7" t="str">
        <f t="shared" si="31"/>
        <v/>
      </c>
    </row>
    <row r="52" spans="1:19" x14ac:dyDescent="0.3">
      <c r="A52" s="1"/>
      <c r="B52" s="5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3"/>
      <c r="O52" s="6"/>
      <c r="P52" s="3"/>
      <c r="Q52" s="3"/>
      <c r="R52" s="3"/>
      <c r="S52" s="7"/>
    </row>
    <row r="53" spans="1:19" x14ac:dyDescent="0.3">
      <c r="A53" s="1">
        <v>23</v>
      </c>
      <c r="B53" s="5">
        <v>0.71180555555555547</v>
      </c>
      <c r="C53" s="1" t="s">
        <v>21</v>
      </c>
      <c r="D53" s="1">
        <v>8</v>
      </c>
      <c r="E53" s="1">
        <v>3</v>
      </c>
      <c r="F53" s="1" t="s">
        <v>61</v>
      </c>
      <c r="G53" s="1">
        <v>63.14</v>
      </c>
      <c r="H53" s="1">
        <f>1+COUNTIFS(A:A,A53,G:G,"&gt;"&amp;G53)</f>
        <v>1</v>
      </c>
      <c r="I53" s="2">
        <f>AVERAGEIF(A:A,A53,G:G)</f>
        <v>46.90428571428572</v>
      </c>
      <c r="J53" s="2">
        <f t="shared" ref="J53:J66" si="32">G53-I53</f>
        <v>16.23571428571428</v>
      </c>
      <c r="K53" s="2">
        <f t="shared" ref="K53:K66" si="33">90+J53</f>
        <v>106.23571428571428</v>
      </c>
      <c r="L53" s="2">
        <f t="shared" ref="L53:L66" si="34">EXP(0.06*K53)</f>
        <v>586.48251613803632</v>
      </c>
      <c r="M53" s="2">
        <f>SUMIF(A:A,A53,L:L)</f>
        <v>3652.4208211600576</v>
      </c>
      <c r="N53" s="3">
        <f t="shared" ref="N53:N66" si="35">L53/M53</f>
        <v>0.16057364275778102</v>
      </c>
      <c r="O53" s="6">
        <f t="shared" ref="O53:O66" si="36">1/N53</f>
        <v>6.2276721311508165</v>
      </c>
      <c r="P53" s="3">
        <f t="shared" ref="P53:P66" si="37">IF(O53&gt;21,"",N53)</f>
        <v>0.16057364275778102</v>
      </c>
      <c r="Q53" s="3">
        <f>IF(ISNUMBER(P53),SUMIF(A:A,A53,P:P),"")</f>
        <v>0.82314333949229468</v>
      </c>
      <c r="R53" s="3">
        <f t="shared" ref="R53:R66" si="38">IFERROR(P53*(1/Q53),"")</f>
        <v>0.19507373145583731</v>
      </c>
      <c r="S53" s="7">
        <f t="shared" ref="S53:S66" si="39">IFERROR(1/R53,"")</f>
        <v>5.126266835298579</v>
      </c>
    </row>
    <row r="54" spans="1:19" x14ac:dyDescent="0.3">
      <c r="A54" s="1">
        <v>23</v>
      </c>
      <c r="B54" s="5">
        <v>0.71180555555555547</v>
      </c>
      <c r="C54" s="1" t="s">
        <v>21</v>
      </c>
      <c r="D54" s="1">
        <v>8</v>
      </c>
      <c r="E54" s="1">
        <v>5</v>
      </c>
      <c r="F54" s="1" t="s">
        <v>63</v>
      </c>
      <c r="G54" s="1">
        <v>60.93</v>
      </c>
      <c r="H54" s="1">
        <f>1+COUNTIFS(A:A,A54,G:G,"&gt;"&amp;G54)</f>
        <v>2</v>
      </c>
      <c r="I54" s="2">
        <f>AVERAGEIF(A:A,A54,G:G)</f>
        <v>46.90428571428572</v>
      </c>
      <c r="J54" s="2">
        <f t="shared" si="32"/>
        <v>14.02571428571428</v>
      </c>
      <c r="K54" s="2">
        <f t="shared" si="33"/>
        <v>104.02571428571429</v>
      </c>
      <c r="L54" s="2">
        <f t="shared" si="34"/>
        <v>513.65038908004954</v>
      </c>
      <c r="M54" s="2">
        <f>SUMIF(A:A,A54,L:L)</f>
        <v>3652.4208211600576</v>
      </c>
      <c r="N54" s="3">
        <f t="shared" si="35"/>
        <v>0.14063286084238982</v>
      </c>
      <c r="O54" s="6">
        <f t="shared" si="36"/>
        <v>7.1107136270286135</v>
      </c>
      <c r="P54" s="3">
        <f t="shared" si="37"/>
        <v>0.14063286084238982</v>
      </c>
      <c r="Q54" s="3">
        <f>IF(ISNUMBER(P54),SUMIF(A:A,A54,P:P),"")</f>
        <v>0.82314333949229468</v>
      </c>
      <c r="R54" s="3">
        <f t="shared" si="38"/>
        <v>0.17084856803813847</v>
      </c>
      <c r="S54" s="7">
        <f t="shared" si="39"/>
        <v>5.8531365611256998</v>
      </c>
    </row>
    <row r="55" spans="1:19" x14ac:dyDescent="0.3">
      <c r="A55" s="1">
        <v>23</v>
      </c>
      <c r="B55" s="5">
        <v>0.71180555555555547</v>
      </c>
      <c r="C55" s="1" t="s">
        <v>21</v>
      </c>
      <c r="D55" s="1">
        <v>8</v>
      </c>
      <c r="E55" s="1">
        <v>6</v>
      </c>
      <c r="F55" s="1" t="s">
        <v>64</v>
      </c>
      <c r="G55" s="1">
        <v>56.17</v>
      </c>
      <c r="H55" s="1">
        <f>1+COUNTIFS(A:A,A55,G:G,"&gt;"&amp;G55)</f>
        <v>3</v>
      </c>
      <c r="I55" s="2">
        <f>AVERAGEIF(A:A,A55,G:G)</f>
        <v>46.90428571428572</v>
      </c>
      <c r="J55" s="2">
        <f t="shared" si="32"/>
        <v>9.2657142857142816</v>
      </c>
      <c r="K55" s="2">
        <f t="shared" si="33"/>
        <v>99.265714285714282</v>
      </c>
      <c r="L55" s="2">
        <f t="shared" si="34"/>
        <v>386.04072039142994</v>
      </c>
      <c r="M55" s="2">
        <f>SUMIF(A:A,A55,L:L)</f>
        <v>3652.4208211600576</v>
      </c>
      <c r="N55" s="3">
        <f t="shared" si="35"/>
        <v>0.10569448026222188</v>
      </c>
      <c r="O55" s="6">
        <f t="shared" si="36"/>
        <v>9.4612320105937222</v>
      </c>
      <c r="P55" s="3">
        <f t="shared" si="37"/>
        <v>0.10569448026222188</v>
      </c>
      <c r="Q55" s="3">
        <f>IF(ISNUMBER(P55),SUMIF(A:A,A55,P:P),"")</f>
        <v>0.82314333949229468</v>
      </c>
      <c r="R55" s="3">
        <f t="shared" si="38"/>
        <v>0.12840349328151401</v>
      </c>
      <c r="S55" s="7">
        <f t="shared" si="39"/>
        <v>7.7879501129115152</v>
      </c>
    </row>
    <row r="56" spans="1:19" x14ac:dyDescent="0.3">
      <c r="A56" s="1">
        <v>23</v>
      </c>
      <c r="B56" s="5">
        <v>0.71180555555555547</v>
      </c>
      <c r="C56" s="1" t="s">
        <v>21</v>
      </c>
      <c r="D56" s="1">
        <v>8</v>
      </c>
      <c r="E56" s="1">
        <v>14</v>
      </c>
      <c r="F56" s="1" t="s">
        <v>69</v>
      </c>
      <c r="G56" s="1">
        <v>54.68</v>
      </c>
      <c r="H56" s="1">
        <f>1+COUNTIFS(A:A,A56,G:G,"&gt;"&amp;G56)</f>
        <v>4</v>
      </c>
      <c r="I56" s="2">
        <f>AVERAGEIF(A:A,A56,G:G)</f>
        <v>46.90428571428572</v>
      </c>
      <c r="J56" s="2">
        <f t="shared" si="32"/>
        <v>7.7757142857142796</v>
      </c>
      <c r="K56" s="2">
        <f t="shared" si="33"/>
        <v>97.775714285714287</v>
      </c>
      <c r="L56" s="2">
        <f t="shared" si="34"/>
        <v>353.02640546152952</v>
      </c>
      <c r="M56" s="2">
        <f>SUMIF(A:A,A56,L:L)</f>
        <v>3652.4208211600576</v>
      </c>
      <c r="N56" s="3">
        <f t="shared" si="35"/>
        <v>9.6655457502677261E-2</v>
      </c>
      <c r="O56" s="6">
        <f t="shared" si="36"/>
        <v>10.346027279135283</v>
      </c>
      <c r="P56" s="3">
        <f t="shared" si="37"/>
        <v>9.6655457502677261E-2</v>
      </c>
      <c r="Q56" s="3">
        <f>IF(ISNUMBER(P56),SUMIF(A:A,A56,P:P),"")</f>
        <v>0.82314333949229468</v>
      </c>
      <c r="R56" s="3">
        <f t="shared" si="38"/>
        <v>0.11742238910940254</v>
      </c>
      <c r="S56" s="7">
        <f t="shared" si="39"/>
        <v>8.5162634450257961</v>
      </c>
    </row>
    <row r="57" spans="1:19" x14ac:dyDescent="0.3">
      <c r="A57" s="1">
        <v>23</v>
      </c>
      <c r="B57" s="5">
        <v>0.71180555555555547</v>
      </c>
      <c r="C57" s="1" t="s">
        <v>21</v>
      </c>
      <c r="D57" s="1">
        <v>8</v>
      </c>
      <c r="E57" s="1">
        <v>15</v>
      </c>
      <c r="F57" s="1" t="s">
        <v>70</v>
      </c>
      <c r="G57" s="1">
        <v>51.92</v>
      </c>
      <c r="H57" s="1">
        <f>1+COUNTIFS(A:A,A57,G:G,"&gt;"&amp;G57)</f>
        <v>5</v>
      </c>
      <c r="I57" s="2">
        <f>AVERAGEIF(A:A,A57,G:G)</f>
        <v>46.90428571428572</v>
      </c>
      <c r="J57" s="2">
        <f t="shared" si="32"/>
        <v>5.0157142857142816</v>
      </c>
      <c r="K57" s="2">
        <f t="shared" si="33"/>
        <v>95.015714285714282</v>
      </c>
      <c r="L57" s="2">
        <f t="shared" si="34"/>
        <v>299.14932311609977</v>
      </c>
      <c r="M57" s="2">
        <f>SUMIF(A:A,A57,L:L)</f>
        <v>3652.4208211600576</v>
      </c>
      <c r="N57" s="3">
        <f t="shared" si="35"/>
        <v>8.1904396498617582E-2</v>
      </c>
      <c r="O57" s="6">
        <f t="shared" si="36"/>
        <v>12.209356795845244</v>
      </c>
      <c r="P57" s="3">
        <f t="shared" si="37"/>
        <v>8.1904396498617582E-2</v>
      </c>
      <c r="Q57" s="3">
        <f>IF(ISNUMBER(P57),SUMIF(A:A,A57,P:P),"")</f>
        <v>0.82314333949229468</v>
      </c>
      <c r="R57" s="3">
        <f t="shared" si="38"/>
        <v>9.9501985339680049E-2</v>
      </c>
      <c r="S57" s="7">
        <f t="shared" si="39"/>
        <v>10.050050725984997</v>
      </c>
    </row>
    <row r="58" spans="1:19" x14ac:dyDescent="0.3">
      <c r="A58" s="1">
        <v>23</v>
      </c>
      <c r="B58" s="5">
        <v>0.71180555555555547</v>
      </c>
      <c r="C58" s="1" t="s">
        <v>21</v>
      </c>
      <c r="D58" s="1">
        <v>8</v>
      </c>
      <c r="E58" s="1">
        <v>10</v>
      </c>
      <c r="F58" s="1" t="s">
        <v>67</v>
      </c>
      <c r="G58" s="1">
        <v>51.86</v>
      </c>
      <c r="H58" s="1">
        <f>1+COUNTIFS(A:A,A58,G:G,"&gt;"&amp;G58)</f>
        <v>6</v>
      </c>
      <c r="I58" s="2">
        <f>AVERAGEIF(A:A,A58,G:G)</f>
        <v>46.90428571428572</v>
      </c>
      <c r="J58" s="2">
        <f t="shared" si="32"/>
        <v>4.9557142857142793</v>
      </c>
      <c r="K58" s="2">
        <f t="shared" si="33"/>
        <v>94.955714285714279</v>
      </c>
      <c r="L58" s="2">
        <f t="shared" si="34"/>
        <v>298.07432171640238</v>
      </c>
      <c r="M58" s="2">
        <f>SUMIF(A:A,A58,L:L)</f>
        <v>3652.4208211600576</v>
      </c>
      <c r="N58" s="3">
        <f t="shared" si="35"/>
        <v>8.1610070775396032E-2</v>
      </c>
      <c r="O58" s="6">
        <f t="shared" si="36"/>
        <v>12.253389691967795</v>
      </c>
      <c r="P58" s="3">
        <f t="shared" si="37"/>
        <v>8.1610070775396032E-2</v>
      </c>
      <c r="Q58" s="3">
        <f>IF(ISNUMBER(P58),SUMIF(A:A,A58,P:P),"")</f>
        <v>0.82314333949229468</v>
      </c>
      <c r="R58" s="3">
        <f t="shared" si="38"/>
        <v>9.9144422192290568E-2</v>
      </c>
      <c r="S58" s="7">
        <f t="shared" si="39"/>
        <v>10.086296111146831</v>
      </c>
    </row>
    <row r="59" spans="1:19" x14ac:dyDescent="0.3">
      <c r="A59" s="1">
        <v>23</v>
      </c>
      <c r="B59" s="5">
        <v>0.71180555555555547</v>
      </c>
      <c r="C59" s="1" t="s">
        <v>21</v>
      </c>
      <c r="D59" s="1">
        <v>8</v>
      </c>
      <c r="E59" s="1">
        <v>11</v>
      </c>
      <c r="F59" s="1" t="s">
        <v>68</v>
      </c>
      <c r="G59" s="1">
        <v>45.26</v>
      </c>
      <c r="H59" s="1">
        <f>1+COUNTIFS(A:A,A59,G:G,"&gt;"&amp;G59)</f>
        <v>7</v>
      </c>
      <c r="I59" s="2">
        <f>AVERAGEIF(A:A,A59,G:G)</f>
        <v>46.90428571428572</v>
      </c>
      <c r="J59" s="2">
        <f t="shared" si="32"/>
        <v>-1.6442857142857221</v>
      </c>
      <c r="K59" s="2">
        <f t="shared" si="33"/>
        <v>88.355714285714271</v>
      </c>
      <c r="L59" s="2">
        <f t="shared" si="34"/>
        <v>200.60601440213352</v>
      </c>
      <c r="M59" s="2">
        <f>SUMIF(A:A,A59,L:L)</f>
        <v>3652.4208211600576</v>
      </c>
      <c r="N59" s="3">
        <f t="shared" si="35"/>
        <v>5.4924124087765543E-2</v>
      </c>
      <c r="O59" s="6">
        <f t="shared" si="36"/>
        <v>18.206935779295421</v>
      </c>
      <c r="P59" s="3">
        <f t="shared" si="37"/>
        <v>5.4924124087765543E-2</v>
      </c>
      <c r="Q59" s="3">
        <f>IF(ISNUMBER(P59),SUMIF(A:A,A59,P:P),"")</f>
        <v>0.82314333949229468</v>
      </c>
      <c r="R59" s="3">
        <f t="shared" si="38"/>
        <v>6.6724860000254765E-2</v>
      </c>
      <c r="S59" s="7">
        <f t="shared" si="39"/>
        <v>14.986917919290979</v>
      </c>
    </row>
    <row r="60" spans="1:19" x14ac:dyDescent="0.3">
      <c r="A60" s="1">
        <v>23</v>
      </c>
      <c r="B60" s="5">
        <v>0.71180555555555547</v>
      </c>
      <c r="C60" s="1" t="s">
        <v>21</v>
      </c>
      <c r="D60" s="1">
        <v>8</v>
      </c>
      <c r="E60" s="1">
        <v>8</v>
      </c>
      <c r="F60" s="1" t="s">
        <v>65</v>
      </c>
      <c r="G60" s="1">
        <v>44.28</v>
      </c>
      <c r="H60" s="1">
        <f>1+COUNTIFS(A:A,A60,G:G,"&gt;"&amp;G60)</f>
        <v>8</v>
      </c>
      <c r="I60" s="2">
        <f>AVERAGEIF(A:A,A60,G:G)</f>
        <v>46.90428571428572</v>
      </c>
      <c r="J60" s="2">
        <f t="shared" si="32"/>
        <v>-2.624285714285719</v>
      </c>
      <c r="K60" s="2">
        <f t="shared" si="33"/>
        <v>87.375714285714281</v>
      </c>
      <c r="L60" s="2">
        <f t="shared" si="34"/>
        <v>189.15047402256519</v>
      </c>
      <c r="M60" s="2">
        <f>SUMIF(A:A,A60,L:L)</f>
        <v>3652.4208211600576</v>
      </c>
      <c r="N60" s="3">
        <f t="shared" si="35"/>
        <v>5.1787700071890534E-2</v>
      </c>
      <c r="O60" s="6">
        <f t="shared" si="36"/>
        <v>19.309604377329411</v>
      </c>
      <c r="P60" s="3">
        <f t="shared" si="37"/>
        <v>5.1787700071890534E-2</v>
      </c>
      <c r="Q60" s="3">
        <f>IF(ISNUMBER(P60),SUMIF(A:A,A60,P:P),"")</f>
        <v>0.82314333949229468</v>
      </c>
      <c r="R60" s="3">
        <f t="shared" si="38"/>
        <v>6.2914558846862076E-2</v>
      </c>
      <c r="S60" s="7">
        <f t="shared" si="39"/>
        <v>15.894572231429958</v>
      </c>
    </row>
    <row r="61" spans="1:19" x14ac:dyDescent="0.3">
      <c r="A61" s="1">
        <v>23</v>
      </c>
      <c r="B61" s="5">
        <v>0.71180555555555547</v>
      </c>
      <c r="C61" s="1" t="s">
        <v>21</v>
      </c>
      <c r="D61" s="1">
        <v>8</v>
      </c>
      <c r="E61" s="1">
        <v>20</v>
      </c>
      <c r="F61" s="1" t="s">
        <v>73</v>
      </c>
      <c r="G61" s="1">
        <v>43.48</v>
      </c>
      <c r="H61" s="1">
        <f>1+COUNTIFS(A:A,A61,G:G,"&gt;"&amp;G61)</f>
        <v>9</v>
      </c>
      <c r="I61" s="2">
        <f>AVERAGEIF(A:A,A61,G:G)</f>
        <v>46.90428571428572</v>
      </c>
      <c r="J61" s="2">
        <f t="shared" si="32"/>
        <v>-3.4242857142857233</v>
      </c>
      <c r="K61" s="2">
        <f t="shared" si="33"/>
        <v>86.57571428571427</v>
      </c>
      <c r="L61" s="2">
        <f t="shared" si="34"/>
        <v>180.28570763263258</v>
      </c>
      <c r="M61" s="2">
        <f>SUMIF(A:A,A61,L:L)</f>
        <v>3652.4208211600576</v>
      </c>
      <c r="N61" s="3">
        <f t="shared" si="35"/>
        <v>4.9360606693554944E-2</v>
      </c>
      <c r="O61" s="6">
        <f t="shared" si="36"/>
        <v>20.259070278618978</v>
      </c>
      <c r="P61" s="3">
        <f t="shared" si="37"/>
        <v>4.9360606693554944E-2</v>
      </c>
      <c r="Q61" s="3">
        <f>IF(ISNUMBER(P61),SUMIF(A:A,A61,P:P),"")</f>
        <v>0.82314333949229468</v>
      </c>
      <c r="R61" s="3">
        <f t="shared" si="38"/>
        <v>5.9965991736020116E-2</v>
      </c>
      <c r="S61" s="7">
        <f t="shared" si="39"/>
        <v>16.676118764151518</v>
      </c>
    </row>
    <row r="62" spans="1:19" x14ac:dyDescent="0.3">
      <c r="A62" s="1">
        <v>23</v>
      </c>
      <c r="B62" s="5">
        <v>0.71180555555555547</v>
      </c>
      <c r="C62" s="1" t="s">
        <v>21</v>
      </c>
      <c r="D62" s="1">
        <v>8</v>
      </c>
      <c r="E62" s="1">
        <v>16</v>
      </c>
      <c r="F62" s="1" t="s">
        <v>71</v>
      </c>
      <c r="G62" s="1">
        <v>41.8</v>
      </c>
      <c r="H62" s="1">
        <f>1+COUNTIFS(A:A,A62,G:G,"&gt;"&amp;G62)</f>
        <v>10</v>
      </c>
      <c r="I62" s="2">
        <f>AVERAGEIF(A:A,A62,G:G)</f>
        <v>46.90428571428572</v>
      </c>
      <c r="J62" s="2">
        <f t="shared" si="32"/>
        <v>-5.104285714285723</v>
      </c>
      <c r="K62" s="2">
        <f t="shared" si="33"/>
        <v>84.895714285714277</v>
      </c>
      <c r="L62" s="2">
        <f t="shared" si="34"/>
        <v>162.99880298717849</v>
      </c>
      <c r="M62" s="2">
        <f>SUMIF(A:A,A62,L:L)</f>
        <v>3652.4208211600576</v>
      </c>
      <c r="N62" s="3">
        <f t="shared" si="35"/>
        <v>4.4627607542607292E-2</v>
      </c>
      <c r="O62" s="6">
        <f t="shared" si="36"/>
        <v>22.407654254046008</v>
      </c>
      <c r="P62" s="3" t="str">
        <f t="shared" si="37"/>
        <v/>
      </c>
      <c r="Q62" s="3" t="str">
        <f>IF(ISNUMBER(P62),SUMIF(A:A,A62,P:P),"")</f>
        <v/>
      </c>
      <c r="R62" s="3" t="str">
        <f t="shared" si="38"/>
        <v/>
      </c>
      <c r="S62" s="7" t="str">
        <f t="shared" si="39"/>
        <v/>
      </c>
    </row>
    <row r="63" spans="1:19" x14ac:dyDescent="0.3">
      <c r="A63" s="1">
        <v>23</v>
      </c>
      <c r="B63" s="5">
        <v>0.71180555555555547</v>
      </c>
      <c r="C63" s="1" t="s">
        <v>21</v>
      </c>
      <c r="D63" s="1">
        <v>8</v>
      </c>
      <c r="E63" s="1">
        <v>9</v>
      </c>
      <c r="F63" s="1" t="s">
        <v>66</v>
      </c>
      <c r="G63" s="1">
        <v>41.34</v>
      </c>
      <c r="H63" s="1">
        <f>1+COUNTIFS(A:A,A63,G:G,"&gt;"&amp;G63)</f>
        <v>11</v>
      </c>
      <c r="I63" s="2">
        <f>AVERAGEIF(A:A,A63,G:G)</f>
        <v>46.90428571428572</v>
      </c>
      <c r="J63" s="2">
        <f t="shared" si="32"/>
        <v>-5.5642857142857167</v>
      </c>
      <c r="K63" s="2">
        <f t="shared" si="33"/>
        <v>84.435714285714283</v>
      </c>
      <c r="L63" s="2">
        <f t="shared" si="34"/>
        <v>158.56155176473368</v>
      </c>
      <c r="M63" s="2">
        <f>SUMIF(A:A,A63,L:L)</f>
        <v>3652.4208211600576</v>
      </c>
      <c r="N63" s="3">
        <f t="shared" si="35"/>
        <v>4.3412728031260214E-2</v>
      </c>
      <c r="O63" s="6">
        <f t="shared" si="36"/>
        <v>23.034719202164162</v>
      </c>
      <c r="P63" s="3" t="str">
        <f t="shared" si="37"/>
        <v/>
      </c>
      <c r="Q63" s="3" t="str">
        <f>IF(ISNUMBER(P63),SUMIF(A:A,A63,P:P),"")</f>
        <v/>
      </c>
      <c r="R63" s="3" t="str">
        <f t="shared" si="38"/>
        <v/>
      </c>
      <c r="S63" s="7" t="str">
        <f t="shared" si="39"/>
        <v/>
      </c>
    </row>
    <row r="64" spans="1:19" x14ac:dyDescent="0.3">
      <c r="A64" s="1">
        <v>23</v>
      </c>
      <c r="B64" s="5">
        <v>0.71180555555555547</v>
      </c>
      <c r="C64" s="1" t="s">
        <v>21</v>
      </c>
      <c r="D64" s="1">
        <v>8</v>
      </c>
      <c r="E64" s="1">
        <v>4</v>
      </c>
      <c r="F64" s="1" t="s">
        <v>62</v>
      </c>
      <c r="G64" s="1">
        <v>41.29</v>
      </c>
      <c r="H64" s="1">
        <f>1+COUNTIFS(A:A,A64,G:G,"&gt;"&amp;G64)</f>
        <v>12</v>
      </c>
      <c r="I64" s="2">
        <f>AVERAGEIF(A:A,A64,G:G)</f>
        <v>46.90428571428572</v>
      </c>
      <c r="J64" s="2">
        <f t="shared" si="32"/>
        <v>-5.614285714285721</v>
      </c>
      <c r="K64" s="2">
        <f t="shared" si="33"/>
        <v>84.385714285714272</v>
      </c>
      <c r="L64" s="2">
        <f t="shared" si="34"/>
        <v>158.08657992343024</v>
      </c>
      <c r="M64" s="2">
        <f>SUMIF(A:A,A64,L:L)</f>
        <v>3652.4208211600576</v>
      </c>
      <c r="N64" s="3">
        <f t="shared" si="35"/>
        <v>4.3282685009231721E-2</v>
      </c>
      <c r="O64" s="6">
        <f t="shared" si="36"/>
        <v>23.103927119741094</v>
      </c>
      <c r="P64" s="3" t="str">
        <f t="shared" si="37"/>
        <v/>
      </c>
      <c r="Q64" s="3" t="str">
        <f>IF(ISNUMBER(P64),SUMIF(A:A,A64,P:P),"")</f>
        <v/>
      </c>
      <c r="R64" s="3" t="str">
        <f t="shared" si="38"/>
        <v/>
      </c>
      <c r="S64" s="7" t="str">
        <f t="shared" si="39"/>
        <v/>
      </c>
    </row>
    <row r="65" spans="1:19" x14ac:dyDescent="0.3">
      <c r="A65" s="1">
        <v>23</v>
      </c>
      <c r="B65" s="5">
        <v>0.71180555555555547</v>
      </c>
      <c r="C65" s="1" t="s">
        <v>21</v>
      </c>
      <c r="D65" s="1">
        <v>8</v>
      </c>
      <c r="E65" s="1">
        <v>17</v>
      </c>
      <c r="F65" s="1" t="s">
        <v>72</v>
      </c>
      <c r="G65" s="1">
        <v>33.57</v>
      </c>
      <c r="H65" s="1">
        <f>1+COUNTIFS(A:A,A65,G:G,"&gt;"&amp;G65)</f>
        <v>13</v>
      </c>
      <c r="I65" s="2">
        <f>AVERAGEIF(A:A,A65,G:G)</f>
        <v>46.90428571428572</v>
      </c>
      <c r="J65" s="2">
        <f t="shared" si="32"/>
        <v>-13.33428571428572</v>
      </c>
      <c r="K65" s="2">
        <f t="shared" si="33"/>
        <v>76.665714285714273</v>
      </c>
      <c r="L65" s="2">
        <f t="shared" si="34"/>
        <v>99.47863098631727</v>
      </c>
      <c r="M65" s="2">
        <f>SUMIF(A:A,A65,L:L)</f>
        <v>3652.4208211600576</v>
      </c>
      <c r="N65" s="3">
        <f t="shared" si="35"/>
        <v>2.7236355244169681E-2</v>
      </c>
      <c r="O65" s="6">
        <f t="shared" si="36"/>
        <v>36.715632140760235</v>
      </c>
      <c r="P65" s="3" t="str">
        <f t="shared" si="37"/>
        <v/>
      </c>
      <c r="Q65" s="3" t="str">
        <f>IF(ISNUMBER(P65),SUMIF(A:A,A65,P:P),"")</f>
        <v/>
      </c>
      <c r="R65" s="3" t="str">
        <f t="shared" si="38"/>
        <v/>
      </c>
      <c r="S65" s="7" t="str">
        <f t="shared" si="39"/>
        <v/>
      </c>
    </row>
    <row r="66" spans="1:19" x14ac:dyDescent="0.3">
      <c r="A66" s="1">
        <v>23</v>
      </c>
      <c r="B66" s="5">
        <v>0.71180555555555547</v>
      </c>
      <c r="C66" s="1" t="s">
        <v>21</v>
      </c>
      <c r="D66" s="1">
        <v>8</v>
      </c>
      <c r="E66" s="1">
        <v>18</v>
      </c>
      <c r="F66" s="1" t="s">
        <v>19</v>
      </c>
      <c r="G66" s="1">
        <v>26.94</v>
      </c>
      <c r="H66" s="1">
        <f>1+COUNTIFS(A:A,A66,G:G,"&gt;"&amp;G66)</f>
        <v>14</v>
      </c>
      <c r="I66" s="2">
        <f>AVERAGEIF(A:A,A66,G:G)</f>
        <v>46.90428571428572</v>
      </c>
      <c r="J66" s="2">
        <f t="shared" si="32"/>
        <v>-19.964285714285719</v>
      </c>
      <c r="K66" s="2">
        <f t="shared" si="33"/>
        <v>70.035714285714278</v>
      </c>
      <c r="L66" s="2">
        <f t="shared" si="34"/>
        <v>66.829383537519675</v>
      </c>
      <c r="M66" s="2">
        <f>SUMIF(A:A,A66,L:L)</f>
        <v>3652.4208211600576</v>
      </c>
      <c r="N66" s="3">
        <f t="shared" si="35"/>
        <v>1.8297284680436624E-2</v>
      </c>
      <c r="O66" s="6">
        <f t="shared" si="36"/>
        <v>54.652918040303298</v>
      </c>
      <c r="P66" s="3" t="str">
        <f t="shared" si="37"/>
        <v/>
      </c>
      <c r="Q66" s="3" t="str">
        <f>IF(ISNUMBER(P66),SUMIF(A:A,A66,P:P),"")</f>
        <v/>
      </c>
      <c r="R66" s="3" t="str">
        <f t="shared" si="38"/>
        <v/>
      </c>
      <c r="S66" s="7" t="str">
        <f t="shared" si="39"/>
        <v/>
      </c>
    </row>
  </sheetData>
  <autoFilter ref="A7:S34" xr:uid="{00000000-0009-0000-0000-000000000000}"/>
  <sortState xmlns:xlrd2="http://schemas.microsoft.com/office/spreadsheetml/2017/richdata2" ref="A8:T66">
    <sortCondition ref="B8:B66"/>
    <sortCondition ref="H8:H6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6:G1048576 G7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5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16092022 -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2022-09-15T22:49:08Z</cp:lastPrinted>
  <dcterms:created xsi:type="dcterms:W3CDTF">2016-03-11T05:58:01Z</dcterms:created>
  <dcterms:modified xsi:type="dcterms:W3CDTF">2022-09-15T22:49:26Z</dcterms:modified>
</cp:coreProperties>
</file>