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D5054230-A2A9-4C38-94B2-D2AD550474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608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16082022 - PREMIUM'!$A$7:$S$35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7" i="1" l="1"/>
  <c r="I57" i="1"/>
  <c r="J57" i="1" s="1"/>
  <c r="K57" i="1" s="1"/>
  <c r="L57" i="1" s="1"/>
  <c r="H49" i="1"/>
  <c r="I49" i="1"/>
  <c r="J49" i="1" s="1"/>
  <c r="K49" i="1" s="1"/>
  <c r="L49" i="1" s="1"/>
  <c r="H50" i="1"/>
  <c r="I50" i="1"/>
  <c r="J50" i="1" s="1"/>
  <c r="K50" i="1" s="1"/>
  <c r="L50" i="1" s="1"/>
  <c r="H53" i="1"/>
  <c r="I53" i="1"/>
  <c r="J53" i="1" s="1"/>
  <c r="K53" i="1" s="1"/>
  <c r="L53" i="1" s="1"/>
  <c r="H56" i="1"/>
  <c r="I56" i="1"/>
  <c r="J56" i="1" s="1"/>
  <c r="K56" i="1" s="1"/>
  <c r="L56" i="1" s="1"/>
  <c r="H48" i="1"/>
  <c r="I48" i="1"/>
  <c r="J48" i="1" s="1"/>
  <c r="K48" i="1" s="1"/>
  <c r="L48" i="1" s="1"/>
  <c r="H55" i="1"/>
  <c r="I55" i="1"/>
  <c r="J55" i="1" s="1"/>
  <c r="K55" i="1" s="1"/>
  <c r="L55" i="1" s="1"/>
  <c r="H52" i="1"/>
  <c r="I52" i="1"/>
  <c r="J52" i="1" s="1"/>
  <c r="K52" i="1" s="1"/>
  <c r="L52" i="1" s="1"/>
  <c r="H58" i="1"/>
  <c r="I58" i="1"/>
  <c r="J58" i="1" s="1"/>
  <c r="K58" i="1" s="1"/>
  <c r="L58" i="1" s="1"/>
  <c r="H59" i="1"/>
  <c r="I59" i="1"/>
  <c r="J59" i="1" s="1"/>
  <c r="K59" i="1" s="1"/>
  <c r="L59" i="1" s="1"/>
  <c r="H39" i="1"/>
  <c r="I39" i="1"/>
  <c r="J39" i="1" s="1"/>
  <c r="K39" i="1" s="1"/>
  <c r="L39" i="1" s="1"/>
  <c r="H38" i="1"/>
  <c r="I38" i="1"/>
  <c r="J38" i="1" s="1"/>
  <c r="K38" i="1" s="1"/>
  <c r="L38" i="1" s="1"/>
  <c r="H40" i="1"/>
  <c r="I40" i="1"/>
  <c r="J40" i="1" s="1"/>
  <c r="K40" i="1" s="1"/>
  <c r="L40" i="1" s="1"/>
  <c r="H46" i="1"/>
  <c r="I46" i="1"/>
  <c r="J46" i="1" s="1"/>
  <c r="K46" i="1" s="1"/>
  <c r="L46" i="1" s="1"/>
  <c r="H41" i="1"/>
  <c r="I41" i="1"/>
  <c r="J41" i="1" s="1"/>
  <c r="K41" i="1" s="1"/>
  <c r="L41" i="1" s="1"/>
  <c r="H37" i="1"/>
  <c r="I37" i="1"/>
  <c r="J37" i="1" s="1"/>
  <c r="K37" i="1" s="1"/>
  <c r="L37" i="1" s="1"/>
  <c r="H43" i="1"/>
  <c r="I43" i="1"/>
  <c r="J43" i="1" s="1"/>
  <c r="K43" i="1" s="1"/>
  <c r="L43" i="1" s="1"/>
  <c r="H42" i="1"/>
  <c r="I42" i="1"/>
  <c r="J42" i="1" s="1"/>
  <c r="K42" i="1" s="1"/>
  <c r="L42" i="1" s="1"/>
  <c r="H45" i="1"/>
  <c r="I45" i="1"/>
  <c r="J45" i="1" s="1"/>
  <c r="K45" i="1" s="1"/>
  <c r="L45" i="1" s="1"/>
  <c r="H44" i="1"/>
  <c r="I44" i="1"/>
  <c r="J44" i="1" s="1"/>
  <c r="K44" i="1" s="1"/>
  <c r="L44" i="1" s="1"/>
  <c r="H51" i="1"/>
  <c r="I51" i="1"/>
  <c r="J51" i="1" s="1"/>
  <c r="K51" i="1" s="1"/>
  <c r="L51" i="1" s="1"/>
  <c r="H54" i="1"/>
  <c r="I54" i="1"/>
  <c r="J54" i="1" s="1"/>
  <c r="K54" i="1" s="1"/>
  <c r="L54" i="1" s="1"/>
  <c r="H9" i="1"/>
  <c r="I9" i="1"/>
  <c r="J9" i="1" s="1"/>
  <c r="K9" i="1" s="1"/>
  <c r="L9" i="1" s="1"/>
  <c r="H13" i="1"/>
  <c r="I13" i="1"/>
  <c r="J13" i="1" s="1"/>
  <c r="K13" i="1" s="1"/>
  <c r="L13" i="1" s="1"/>
  <c r="H10" i="1"/>
  <c r="I10" i="1"/>
  <c r="J10" i="1" s="1"/>
  <c r="K10" i="1" s="1"/>
  <c r="L10" i="1" s="1"/>
  <c r="H8" i="1"/>
  <c r="I8" i="1"/>
  <c r="J8" i="1" s="1"/>
  <c r="K8" i="1" s="1"/>
  <c r="L8" i="1" s="1"/>
  <c r="H12" i="1"/>
  <c r="I12" i="1"/>
  <c r="J12" i="1" s="1"/>
  <c r="K12" i="1" s="1"/>
  <c r="L12" i="1" s="1"/>
  <c r="H14" i="1"/>
  <c r="I14" i="1"/>
  <c r="J14" i="1" s="1"/>
  <c r="K14" i="1" s="1"/>
  <c r="L14" i="1" s="1"/>
  <c r="H11" i="1"/>
  <c r="I11" i="1"/>
  <c r="J11" i="1" s="1"/>
  <c r="K11" i="1" s="1"/>
  <c r="L11" i="1" s="1"/>
  <c r="H15" i="1"/>
  <c r="I15" i="1"/>
  <c r="J15" i="1" s="1"/>
  <c r="K15" i="1" s="1"/>
  <c r="L15" i="1" s="1"/>
  <c r="H23" i="1"/>
  <c r="I23" i="1"/>
  <c r="J23" i="1" s="1"/>
  <c r="K23" i="1" s="1"/>
  <c r="L23" i="1" s="1"/>
  <c r="H20" i="1"/>
  <c r="I20" i="1"/>
  <c r="J20" i="1" s="1"/>
  <c r="K20" i="1" s="1"/>
  <c r="L20" i="1" s="1"/>
  <c r="H17" i="1"/>
  <c r="I17" i="1"/>
  <c r="J17" i="1" s="1"/>
  <c r="K17" i="1" s="1"/>
  <c r="L17" i="1" s="1"/>
  <c r="H19" i="1"/>
  <c r="I19" i="1"/>
  <c r="J19" i="1" s="1"/>
  <c r="K19" i="1" s="1"/>
  <c r="L19" i="1" s="1"/>
  <c r="H21" i="1"/>
  <c r="I21" i="1"/>
  <c r="J21" i="1" s="1"/>
  <c r="K21" i="1" s="1"/>
  <c r="L21" i="1" s="1"/>
  <c r="H18" i="1"/>
  <c r="I18" i="1"/>
  <c r="J18" i="1" s="1"/>
  <c r="K18" i="1" s="1"/>
  <c r="L18" i="1" s="1"/>
  <c r="H22" i="1"/>
  <c r="I22" i="1"/>
  <c r="J22" i="1" s="1"/>
  <c r="K22" i="1" s="1"/>
  <c r="L22" i="1" s="1"/>
  <c r="H24" i="1"/>
  <c r="I24" i="1"/>
  <c r="J24" i="1" s="1"/>
  <c r="K24" i="1" s="1"/>
  <c r="L24" i="1" s="1"/>
  <c r="H25" i="1"/>
  <c r="I25" i="1"/>
  <c r="J25" i="1" s="1"/>
  <c r="K25" i="1" s="1"/>
  <c r="L25" i="1" s="1"/>
  <c r="H27" i="1"/>
  <c r="I27" i="1"/>
  <c r="J27" i="1" s="1"/>
  <c r="K27" i="1" s="1"/>
  <c r="L27" i="1" s="1"/>
  <c r="H30" i="1"/>
  <c r="I30" i="1"/>
  <c r="J30" i="1" s="1"/>
  <c r="K30" i="1" s="1"/>
  <c r="L30" i="1" s="1"/>
  <c r="H28" i="1"/>
  <c r="I28" i="1"/>
  <c r="J28" i="1" s="1"/>
  <c r="K28" i="1" s="1"/>
  <c r="L28" i="1" s="1"/>
  <c r="H31" i="1"/>
  <c r="I31" i="1"/>
  <c r="J31" i="1" s="1"/>
  <c r="K31" i="1" s="1"/>
  <c r="L31" i="1" s="1"/>
  <c r="H29" i="1"/>
  <c r="I29" i="1"/>
  <c r="J29" i="1" s="1"/>
  <c r="K29" i="1" s="1"/>
  <c r="L29" i="1" s="1"/>
  <c r="H34" i="1"/>
  <c r="I34" i="1"/>
  <c r="J34" i="1" s="1"/>
  <c r="K34" i="1" s="1"/>
  <c r="L34" i="1" s="1"/>
  <c r="H32" i="1"/>
  <c r="I32" i="1"/>
  <c r="J32" i="1" s="1"/>
  <c r="K32" i="1" s="1"/>
  <c r="L32" i="1" s="1"/>
  <c r="H33" i="1"/>
  <c r="I33" i="1"/>
  <c r="J33" i="1" s="1"/>
  <c r="K33" i="1" s="1"/>
  <c r="L33" i="1" s="1"/>
  <c r="H35" i="1"/>
  <c r="I35" i="1"/>
  <c r="J35" i="1" s="1"/>
  <c r="K35" i="1" s="1"/>
  <c r="L35" i="1" s="1"/>
  <c r="M53" i="1" l="1"/>
  <c r="N53" i="1" s="1"/>
  <c r="O53" i="1" s="1"/>
  <c r="P53" i="1" s="1"/>
  <c r="M48" i="1"/>
  <c r="N48" i="1" s="1"/>
  <c r="O48" i="1" s="1"/>
  <c r="P48" i="1" s="1"/>
  <c r="M49" i="1"/>
  <c r="N49" i="1" s="1"/>
  <c r="O49" i="1" s="1"/>
  <c r="P49" i="1" s="1"/>
  <c r="M50" i="1"/>
  <c r="N50" i="1" s="1"/>
  <c r="O50" i="1" s="1"/>
  <c r="P50" i="1" s="1"/>
  <c r="M56" i="1"/>
  <c r="N56" i="1" s="1"/>
  <c r="O56" i="1" s="1"/>
  <c r="P56" i="1" s="1"/>
  <c r="M55" i="1"/>
  <c r="N55" i="1" s="1"/>
  <c r="O55" i="1" s="1"/>
  <c r="P55" i="1" s="1"/>
  <c r="M58" i="1"/>
  <c r="N58" i="1" s="1"/>
  <c r="O58" i="1" s="1"/>
  <c r="P58" i="1" s="1"/>
  <c r="M59" i="1"/>
  <c r="N59" i="1" s="1"/>
  <c r="O59" i="1" s="1"/>
  <c r="P59" i="1" s="1"/>
  <c r="M52" i="1"/>
  <c r="N52" i="1" s="1"/>
  <c r="O52" i="1" s="1"/>
  <c r="P52" i="1" s="1"/>
  <c r="M57" i="1"/>
  <c r="N57" i="1" s="1"/>
  <c r="O57" i="1" s="1"/>
  <c r="P57" i="1" s="1"/>
  <c r="M44" i="1"/>
  <c r="N44" i="1" s="1"/>
  <c r="O44" i="1" s="1"/>
  <c r="P44" i="1" s="1"/>
  <c r="M54" i="1"/>
  <c r="N54" i="1" s="1"/>
  <c r="O54" i="1" s="1"/>
  <c r="P54" i="1" s="1"/>
  <c r="M37" i="1"/>
  <c r="N37" i="1" s="1"/>
  <c r="O37" i="1" s="1"/>
  <c r="P37" i="1" s="1"/>
  <c r="M38" i="1"/>
  <c r="N38" i="1" s="1"/>
  <c r="O38" i="1" s="1"/>
  <c r="P38" i="1" s="1"/>
  <c r="M42" i="1"/>
  <c r="N42" i="1" s="1"/>
  <c r="O42" i="1" s="1"/>
  <c r="P42" i="1" s="1"/>
  <c r="M46" i="1"/>
  <c r="N46" i="1" s="1"/>
  <c r="O46" i="1" s="1"/>
  <c r="P46" i="1" s="1"/>
  <c r="M45" i="1"/>
  <c r="N45" i="1" s="1"/>
  <c r="O45" i="1" s="1"/>
  <c r="P45" i="1" s="1"/>
  <c r="M41" i="1"/>
  <c r="N41" i="1" s="1"/>
  <c r="O41" i="1" s="1"/>
  <c r="P41" i="1" s="1"/>
  <c r="M39" i="1"/>
  <c r="N39" i="1" s="1"/>
  <c r="O39" i="1" s="1"/>
  <c r="P39" i="1" s="1"/>
  <c r="M43" i="1"/>
  <c r="N43" i="1" s="1"/>
  <c r="O43" i="1" s="1"/>
  <c r="P43" i="1" s="1"/>
  <c r="M40" i="1"/>
  <c r="N40" i="1" s="1"/>
  <c r="O40" i="1" s="1"/>
  <c r="P40" i="1" s="1"/>
  <c r="M51" i="1"/>
  <c r="N51" i="1" s="1"/>
  <c r="O51" i="1" s="1"/>
  <c r="P51" i="1" s="1"/>
  <c r="M34" i="1"/>
  <c r="N34" i="1" s="1"/>
  <c r="O34" i="1" s="1"/>
  <c r="P34" i="1" s="1"/>
  <c r="M20" i="1"/>
  <c r="N20" i="1" s="1"/>
  <c r="O20" i="1" s="1"/>
  <c r="P20" i="1" s="1"/>
  <c r="M23" i="1"/>
  <c r="N23" i="1" s="1"/>
  <c r="O23" i="1" s="1"/>
  <c r="P23" i="1" s="1"/>
  <c r="M17" i="1"/>
  <c r="N17" i="1" s="1"/>
  <c r="O17" i="1" s="1"/>
  <c r="P17" i="1" s="1"/>
  <c r="M28" i="1"/>
  <c r="N28" i="1" s="1"/>
  <c r="O28" i="1" s="1"/>
  <c r="P28" i="1" s="1"/>
  <c r="M30" i="1"/>
  <c r="N30" i="1" s="1"/>
  <c r="O30" i="1" s="1"/>
  <c r="P30" i="1" s="1"/>
  <c r="M29" i="1"/>
  <c r="N29" i="1" s="1"/>
  <c r="O29" i="1" s="1"/>
  <c r="P29" i="1" s="1"/>
  <c r="M31" i="1"/>
  <c r="N31" i="1" s="1"/>
  <c r="O31" i="1" s="1"/>
  <c r="P31" i="1" s="1"/>
  <c r="M27" i="1"/>
  <c r="N27" i="1" s="1"/>
  <c r="O27" i="1" s="1"/>
  <c r="P27" i="1" s="1"/>
  <c r="M10" i="1"/>
  <c r="N10" i="1" s="1"/>
  <c r="O10" i="1" s="1"/>
  <c r="P10" i="1" s="1"/>
  <c r="M14" i="1"/>
  <c r="N14" i="1" s="1"/>
  <c r="O14" i="1" s="1"/>
  <c r="P14" i="1" s="1"/>
  <c r="M13" i="1"/>
  <c r="N13" i="1" s="1"/>
  <c r="O13" i="1" s="1"/>
  <c r="P13" i="1" s="1"/>
  <c r="M12" i="1"/>
  <c r="N12" i="1" s="1"/>
  <c r="O12" i="1" s="1"/>
  <c r="P12" i="1" s="1"/>
  <c r="M15" i="1"/>
  <c r="N15" i="1" s="1"/>
  <c r="O15" i="1" s="1"/>
  <c r="P15" i="1" s="1"/>
  <c r="M8" i="1"/>
  <c r="N8" i="1" s="1"/>
  <c r="O8" i="1" s="1"/>
  <c r="P8" i="1" s="1"/>
  <c r="M11" i="1"/>
  <c r="N11" i="1" s="1"/>
  <c r="O11" i="1" s="1"/>
  <c r="P11" i="1" s="1"/>
  <c r="M33" i="1"/>
  <c r="N33" i="1" s="1"/>
  <c r="O33" i="1" s="1"/>
  <c r="P33" i="1" s="1"/>
  <c r="M32" i="1"/>
  <c r="N32" i="1" s="1"/>
  <c r="O32" i="1" s="1"/>
  <c r="P32" i="1" s="1"/>
  <c r="M35" i="1"/>
  <c r="N35" i="1" s="1"/>
  <c r="O35" i="1" s="1"/>
  <c r="P35" i="1" s="1"/>
  <c r="M18" i="1"/>
  <c r="N18" i="1" s="1"/>
  <c r="O18" i="1" s="1"/>
  <c r="P18" i="1" s="1"/>
  <c r="M21" i="1"/>
  <c r="N21" i="1" s="1"/>
  <c r="O21" i="1" s="1"/>
  <c r="P21" i="1" s="1"/>
  <c r="M25" i="1"/>
  <c r="N25" i="1" s="1"/>
  <c r="O25" i="1" s="1"/>
  <c r="P25" i="1" s="1"/>
  <c r="M19" i="1"/>
  <c r="N19" i="1" s="1"/>
  <c r="O19" i="1" s="1"/>
  <c r="P19" i="1" s="1"/>
  <c r="M22" i="1"/>
  <c r="N22" i="1" s="1"/>
  <c r="O22" i="1" s="1"/>
  <c r="P22" i="1" s="1"/>
  <c r="M24" i="1"/>
  <c r="N24" i="1" s="1"/>
  <c r="O24" i="1" s="1"/>
  <c r="P24" i="1" s="1"/>
  <c r="M9" i="1"/>
  <c r="N9" i="1" s="1"/>
  <c r="O9" i="1" s="1"/>
  <c r="P9" i="1" s="1"/>
  <c r="Q49" i="1" l="1"/>
  <c r="R49" i="1" s="1"/>
  <c r="S49" i="1" s="1"/>
  <c r="Q48" i="1"/>
  <c r="R48" i="1" s="1"/>
  <c r="S48" i="1" s="1"/>
  <c r="Q59" i="1"/>
  <c r="R59" i="1" s="1"/>
  <c r="S59" i="1" s="1"/>
  <c r="Q57" i="1"/>
  <c r="R57" i="1" s="1"/>
  <c r="S57" i="1" s="1"/>
  <c r="Q52" i="1"/>
  <c r="R52" i="1" s="1"/>
  <c r="S52" i="1" s="1"/>
  <c r="Q58" i="1"/>
  <c r="R58" i="1" s="1"/>
  <c r="S58" i="1" s="1"/>
  <c r="Q53" i="1"/>
  <c r="R53" i="1" s="1"/>
  <c r="S53" i="1" s="1"/>
  <c r="Q56" i="1"/>
  <c r="R56" i="1" s="1"/>
  <c r="S56" i="1" s="1"/>
  <c r="Q55" i="1"/>
  <c r="R55" i="1" s="1"/>
  <c r="S55" i="1" s="1"/>
  <c r="Q50" i="1"/>
  <c r="R50" i="1" s="1"/>
  <c r="S50" i="1" s="1"/>
  <c r="Q38" i="1"/>
  <c r="R38" i="1" s="1"/>
  <c r="S38" i="1" s="1"/>
  <c r="Q37" i="1"/>
  <c r="R37" i="1" s="1"/>
  <c r="S37" i="1" s="1"/>
  <c r="Q51" i="1"/>
  <c r="R51" i="1" s="1"/>
  <c r="S51" i="1" s="1"/>
  <c r="Q40" i="1"/>
  <c r="R40" i="1" s="1"/>
  <c r="S40" i="1" s="1"/>
  <c r="Q43" i="1"/>
  <c r="R43" i="1" s="1"/>
  <c r="S43" i="1" s="1"/>
  <c r="Q39" i="1"/>
  <c r="R39" i="1" s="1"/>
  <c r="S39" i="1" s="1"/>
  <c r="Q46" i="1"/>
  <c r="R46" i="1" s="1"/>
  <c r="S46" i="1" s="1"/>
  <c r="Q54" i="1"/>
  <c r="R54" i="1" s="1"/>
  <c r="S54" i="1" s="1"/>
  <c r="Q45" i="1"/>
  <c r="R45" i="1" s="1"/>
  <c r="S45" i="1" s="1"/>
  <c r="Q44" i="1"/>
  <c r="R44" i="1" s="1"/>
  <c r="S44" i="1" s="1"/>
  <c r="Q42" i="1"/>
  <c r="R42" i="1" s="1"/>
  <c r="S42" i="1" s="1"/>
  <c r="Q41" i="1"/>
  <c r="R41" i="1" s="1"/>
  <c r="S41" i="1" s="1"/>
  <c r="Q25" i="1"/>
  <c r="R25" i="1" s="1"/>
  <c r="S25" i="1" s="1"/>
  <c r="Q24" i="1"/>
  <c r="R24" i="1" s="1"/>
  <c r="S24" i="1" s="1"/>
  <c r="Q11" i="1"/>
  <c r="R11" i="1" s="1"/>
  <c r="S11" i="1" s="1"/>
  <c r="Q18" i="1"/>
  <c r="R18" i="1" s="1"/>
  <c r="S18" i="1" s="1"/>
  <c r="Q12" i="1"/>
  <c r="R12" i="1" s="1"/>
  <c r="S12" i="1" s="1"/>
  <c r="Q22" i="1"/>
  <c r="R22" i="1" s="1"/>
  <c r="S22" i="1" s="1"/>
  <c r="Q32" i="1"/>
  <c r="R32" i="1" s="1"/>
  <c r="S32" i="1" s="1"/>
  <c r="Q20" i="1"/>
  <c r="R20" i="1" s="1"/>
  <c r="S20" i="1" s="1"/>
  <c r="Q33" i="1"/>
  <c r="R33" i="1" s="1"/>
  <c r="S33" i="1" s="1"/>
  <c r="Q13" i="1"/>
  <c r="R13" i="1" s="1"/>
  <c r="S13" i="1" s="1"/>
  <c r="Q8" i="1"/>
  <c r="R8" i="1" s="1"/>
  <c r="S8" i="1" s="1"/>
  <c r="Q9" i="1"/>
  <c r="R9" i="1" s="1"/>
  <c r="S9" i="1" s="1"/>
  <c r="Q14" i="1"/>
  <c r="R14" i="1" s="1"/>
  <c r="S14" i="1" s="1"/>
  <c r="Q15" i="1"/>
  <c r="R15" i="1" s="1"/>
  <c r="S15" i="1" s="1"/>
  <c r="Q30" i="1"/>
  <c r="R30" i="1" s="1"/>
  <c r="S30" i="1" s="1"/>
  <c r="Q17" i="1"/>
  <c r="R17" i="1" s="1"/>
  <c r="S17" i="1" s="1"/>
  <c r="Q35" i="1"/>
  <c r="R35" i="1" s="1"/>
  <c r="S35" i="1" s="1"/>
  <c r="Q10" i="1"/>
  <c r="R10" i="1" s="1"/>
  <c r="S10" i="1" s="1"/>
  <c r="Q34" i="1"/>
  <c r="R34" i="1" s="1"/>
  <c r="S34" i="1" s="1"/>
  <c r="Q21" i="1"/>
  <c r="R21" i="1" s="1"/>
  <c r="S21" i="1" s="1"/>
  <c r="Q31" i="1"/>
  <c r="R31" i="1" s="1"/>
  <c r="S31" i="1" s="1"/>
  <c r="Q28" i="1"/>
  <c r="R28" i="1" s="1"/>
  <c r="S28" i="1" s="1"/>
  <c r="Q29" i="1"/>
  <c r="R29" i="1" s="1"/>
  <c r="S29" i="1" s="1"/>
  <c r="Q23" i="1"/>
  <c r="R23" i="1" s="1"/>
  <c r="S23" i="1" s="1"/>
  <c r="Q27" i="1"/>
  <c r="R27" i="1" s="1"/>
  <c r="S27" i="1" s="1"/>
  <c r="Q19" i="1"/>
  <c r="R19" i="1" s="1"/>
  <c r="S19" i="1" s="1"/>
</calcChain>
</file>

<file path=xl/sharedStrings.xml><?xml version="1.0" encoding="utf-8"?>
<sst xmlns="http://schemas.openxmlformats.org/spreadsheetml/2006/main" count="115" uniqueCount="68">
  <si>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</si>
  <si>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</si>
  <si>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</si>
  <si>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</si>
  <si>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</si>
  <si>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</si>
  <si>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</si>
  <si>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</si>
  <si>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</si>
  <si>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</si>
  <si>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</si>
  <si>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</si>
  <si>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</si>
  <si>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</si>
  <si>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</si>
  <si>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</si>
  <si>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</si>
  <si>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</si>
  <si>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</si>
  <si>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Alberts In Charge   </t>
  </si>
  <si>
    <t xml:space="preserve">Awesome Miss        </t>
  </si>
  <si>
    <t>Beaudesert</t>
  </si>
  <si>
    <t xml:space="preserve">Carlin Trend        </t>
  </si>
  <si>
    <t xml:space="preserve">Cairndow            </t>
  </si>
  <si>
    <t xml:space="preserve">Geostorm            </t>
  </si>
  <si>
    <t xml:space="preserve">Redstone            </t>
  </si>
  <si>
    <t xml:space="preserve">Sister Kathleen     </t>
  </si>
  <si>
    <t xml:space="preserve">Houdini Hudson      </t>
  </si>
  <si>
    <t xml:space="preserve">Waikato             </t>
  </si>
  <si>
    <t xml:space="preserve">Tycoon Player       </t>
  </si>
  <si>
    <t xml:space="preserve">Jackpot Jay         </t>
  </si>
  <si>
    <t xml:space="preserve">Bobby Axelrod       </t>
  </si>
  <si>
    <t xml:space="preserve">Roman Heir          </t>
  </si>
  <si>
    <t xml:space="preserve">Sir Piccolo         </t>
  </si>
  <si>
    <t xml:space="preserve">Yuppie              </t>
  </si>
  <si>
    <t xml:space="preserve">Furnace On Fire     </t>
  </si>
  <si>
    <t xml:space="preserve">Sprites             </t>
  </si>
  <si>
    <t xml:space="preserve">Sidewalk            </t>
  </si>
  <si>
    <t xml:space="preserve">Into Champagne      </t>
  </si>
  <si>
    <t xml:space="preserve">Real Tidy           </t>
  </si>
  <si>
    <t xml:space="preserve">Agraciana           </t>
  </si>
  <si>
    <t xml:space="preserve">Dawn Colours        </t>
  </si>
  <si>
    <t xml:space="preserve">Freefica            </t>
  </si>
  <si>
    <t xml:space="preserve">Pixie Magic         </t>
  </si>
  <si>
    <t xml:space="preserve">Cool Intelligence   </t>
  </si>
  <si>
    <t xml:space="preserve">Faithless           </t>
  </si>
  <si>
    <t xml:space="preserve">Fast Thinker        </t>
  </si>
  <si>
    <t xml:space="preserve">Round Of Applause   </t>
  </si>
  <si>
    <t xml:space="preserve">Fastnet Jack        </t>
  </si>
  <si>
    <t xml:space="preserve">Ciao Bicky          </t>
  </si>
  <si>
    <t xml:space="preserve">Jimmy Neutron       </t>
  </si>
  <si>
    <t xml:space="preserve">Think Im Dreaming   </t>
  </si>
  <si>
    <t xml:space="preserve">Powerwolf           </t>
  </si>
  <si>
    <t xml:space="preserve">Kirro               </t>
  </si>
  <si>
    <t xml:space="preserve">Mister Ward         </t>
  </si>
  <si>
    <t xml:space="preserve">Jett Austin         </t>
  </si>
  <si>
    <t xml:space="preserve">Asher               </t>
  </si>
  <si>
    <t xml:space="preserve">Feudalist           </t>
  </si>
  <si>
    <t xml:space="preserve">Heat                </t>
  </si>
  <si>
    <t xml:space="preserve">Mount Zion          </t>
  </si>
  <si>
    <t xml:space="preserve">Patmos Island       </t>
  </si>
  <si>
    <t xml:space="preserve">Chaotic Cranach     </t>
  </si>
  <si>
    <t xml:space="preserve">Dream Candy         </t>
  </si>
  <si>
    <t xml:space="preserve">Forche              </t>
  </si>
  <si>
    <t xml:space="preserve">Rosie Red Shoes     </t>
  </si>
  <si>
    <t xml:space="preserve">Imitari             </t>
  </si>
  <si>
    <t xml:space="preserve">Boom Storm          </t>
  </si>
  <si>
    <t xml:space="preserve">San Bernardino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</si>
</sst>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172708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8007D8-8471-6228-9C52-F640C322F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28460" cy="1087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59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B47" sqref="A47:XFD47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3.6640625" style="9" bestFit="1" customWidth="1"/>
    <col min="7" max="7" width="15.55468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1</v>
      </c>
      <c r="B8" s="5">
        <v>0.50486111111111109</v>
      </c>
      <c r="C8" s="1" t="s">
        <v>21</v>
      </c>
      <c r="D8" s="1">
        <v>1</v>
      </c>
      <c r="E8" s="1">
        <v>4</v>
      </c>
      <c r="F8" s="1" t="s">
        <v>25</v>
      </c>
      <c r="G8" s="1">
        <v>64.73</v>
      </c>
      <c r="H8" s="1">
        <f>1+COUNTIFS(A:A,A8,G:G,"&gt;"&amp;G8)</f>
        <v>1</v>
      </c>
      <c r="I8" s="2">
        <f>AVERAGEIF(A:A,A8,G:G)</f>
        <v>51.432500000000005</v>
      </c>
      <c r="J8" s="2">
        <f t="shared" ref="J8:J35" si="0">G8-I8</f>
        <v>13.297499999999999</v>
      </c>
      <c r="K8" s="2">
        <f t="shared" ref="K8:K35" si="1">90+J8</f>
        <v>103.2975</v>
      </c>
      <c r="L8" s="2">
        <f t="shared" ref="L8:L35" si="2">EXP(0.06*K8)</f>
        <v>491.69076870537799</v>
      </c>
      <c r="M8" s="2">
        <f>SUMIF(A:A,A8,L:L)</f>
        <v>2133.8835494318328</v>
      </c>
      <c r="N8" s="3">
        <f t="shared" ref="N8:N35" si="3">L8/M8</f>
        <v>0.23042061917403855</v>
      </c>
      <c r="O8" s="6">
        <f t="shared" ref="O8:O35" si="4">1/N8</f>
        <v>4.3398893883046634</v>
      </c>
      <c r="P8" s="3">
        <f t="shared" ref="P8:P35" si="5">IF(O8&gt;21,"",N8)</f>
        <v>0.23042061917403855</v>
      </c>
      <c r="Q8" s="3">
        <f>IF(ISNUMBER(P8),SUMIF(A:A,A8,P:P),"")</f>
        <v>0.97769732965386758</v>
      </c>
      <c r="R8" s="3">
        <f t="shared" ref="R8:R35" si="6">IFERROR(P8*(1/Q8),"")</f>
        <v>0.23567684209142103</v>
      </c>
      <c r="S8" s="7">
        <f t="shared" ref="S8:S35" si="7">IFERROR(1/R8,"")</f>
        <v>4.2430982659386265</v>
      </c>
    </row>
    <row r="9" spans="1:19" x14ac:dyDescent="0.3">
      <c r="A9" s="1">
        <v>1</v>
      </c>
      <c r="B9" s="5">
        <v>0.50486111111111109</v>
      </c>
      <c r="C9" s="1" t="s">
        <v>21</v>
      </c>
      <c r="D9" s="1">
        <v>1</v>
      </c>
      <c r="E9" s="1">
        <v>1</v>
      </c>
      <c r="F9" s="1" t="s">
        <v>22</v>
      </c>
      <c r="G9" s="1">
        <v>62.45</v>
      </c>
      <c r="H9" s="1">
        <f>1+COUNTIFS(A:A,A9,G:G,"&gt;"&amp;G9)</f>
        <v>2</v>
      </c>
      <c r="I9" s="2">
        <f>AVERAGEIF(A:A,A9,G:G)</f>
        <v>51.432500000000005</v>
      </c>
      <c r="J9" s="2">
        <f t="shared" si="0"/>
        <v>11.017499999999998</v>
      </c>
      <c r="K9" s="2">
        <f t="shared" si="1"/>
        <v>101.0175</v>
      </c>
      <c r="L9" s="2">
        <f t="shared" si="2"/>
        <v>428.82546729262003</v>
      </c>
      <c r="M9" s="2">
        <f>SUMIF(A:A,A9,L:L)</f>
        <v>2133.8835494318328</v>
      </c>
      <c r="N9" s="3">
        <f t="shared" si="3"/>
        <v>0.20096010740923467</v>
      </c>
      <c r="O9" s="6">
        <f t="shared" si="4"/>
        <v>4.9761119900458777</v>
      </c>
      <c r="P9" s="3">
        <f t="shared" si="5"/>
        <v>0.20096010740923467</v>
      </c>
      <c r="Q9" s="3">
        <f>IF(ISNUMBER(P9),SUMIF(A:A,A9,P:P),"")</f>
        <v>0.97769732965386758</v>
      </c>
      <c r="R9" s="3">
        <f t="shared" si="6"/>
        <v>0.20554429404075414</v>
      </c>
      <c r="S9" s="7">
        <f t="shared" si="7"/>
        <v>4.8651314047264469</v>
      </c>
    </row>
    <row r="10" spans="1:19" x14ac:dyDescent="0.3">
      <c r="A10" s="1">
        <v>1</v>
      </c>
      <c r="B10" s="5">
        <v>0.50486111111111109</v>
      </c>
      <c r="C10" s="1" t="s">
        <v>21</v>
      </c>
      <c r="D10" s="1">
        <v>1</v>
      </c>
      <c r="E10" s="1">
        <v>3</v>
      </c>
      <c r="F10" s="1" t="s">
        <v>24</v>
      </c>
      <c r="G10" s="1">
        <v>59.55</v>
      </c>
      <c r="H10" s="1">
        <f>1+COUNTIFS(A:A,A10,G:G,"&gt;"&amp;G10)</f>
        <v>3</v>
      </c>
      <c r="I10" s="2">
        <f>AVERAGEIF(A:A,A10,G:G)</f>
        <v>51.432500000000005</v>
      </c>
      <c r="J10" s="2">
        <f t="shared" si="0"/>
        <v>8.1174999999999926</v>
      </c>
      <c r="K10" s="2">
        <f t="shared" si="1"/>
        <v>98.117499999999993</v>
      </c>
      <c r="L10" s="2">
        <f t="shared" si="2"/>
        <v>360.34070980291563</v>
      </c>
      <c r="M10" s="2">
        <f>SUMIF(A:A,A10,L:L)</f>
        <v>2133.8835494318328</v>
      </c>
      <c r="N10" s="3">
        <f t="shared" si="3"/>
        <v>0.16886615480908498</v>
      </c>
      <c r="O10" s="6">
        <f t="shared" si="4"/>
        <v>5.9218497698995396</v>
      </c>
      <c r="P10" s="3">
        <f t="shared" si="5"/>
        <v>0.16886615480908498</v>
      </c>
      <c r="Q10" s="3">
        <f>IF(ISNUMBER(P10),SUMIF(A:A,A10,P:P),"")</f>
        <v>0.97769732965386758</v>
      </c>
      <c r="R10" s="3">
        <f t="shared" si="6"/>
        <v>0.17271823261383804</v>
      </c>
      <c r="S10" s="7">
        <f t="shared" si="7"/>
        <v>5.7897767066421499</v>
      </c>
    </row>
    <row r="11" spans="1:19" x14ac:dyDescent="0.3">
      <c r="A11" s="1">
        <v>1</v>
      </c>
      <c r="B11" s="5">
        <v>0.50486111111111109</v>
      </c>
      <c r="C11" s="1" t="s">
        <v>21</v>
      </c>
      <c r="D11" s="1">
        <v>1</v>
      </c>
      <c r="E11" s="1">
        <v>7</v>
      </c>
      <c r="F11" s="1" t="s">
        <v>28</v>
      </c>
      <c r="G11" s="1">
        <v>51.37</v>
      </c>
      <c r="H11" s="1">
        <f>1+COUNTIFS(A:A,A11,G:G,"&gt;"&amp;G11)</f>
        <v>4</v>
      </c>
      <c r="I11" s="2">
        <f>AVERAGEIF(A:A,A11,G:G)</f>
        <v>51.432500000000005</v>
      </c>
      <c r="J11" s="2">
        <f t="shared" si="0"/>
        <v>-6.2500000000007105E-2</v>
      </c>
      <c r="K11" s="2">
        <f t="shared" si="1"/>
        <v>89.9375</v>
      </c>
      <c r="L11" s="2">
        <f t="shared" si="2"/>
        <v>220.5776969631535</v>
      </c>
      <c r="M11" s="2">
        <f>SUMIF(A:A,A11,L:L)</f>
        <v>2133.8835494318328</v>
      </c>
      <c r="N11" s="3">
        <f t="shared" si="3"/>
        <v>0.10336913512543103</v>
      </c>
      <c r="O11" s="6">
        <f t="shared" si="4"/>
        <v>9.6740675907423608</v>
      </c>
      <c r="P11" s="3">
        <f t="shared" si="5"/>
        <v>0.10336913512543103</v>
      </c>
      <c r="Q11" s="3">
        <f>IF(ISNUMBER(P11),SUMIF(A:A,A11,P:P),"")</f>
        <v>0.97769732965386758</v>
      </c>
      <c r="R11" s="3">
        <f t="shared" si="6"/>
        <v>0.10572713250840791</v>
      </c>
      <c r="S11" s="7">
        <f t="shared" si="7"/>
        <v>9.4583100503598292</v>
      </c>
    </row>
    <row r="12" spans="1:19" x14ac:dyDescent="0.3">
      <c r="A12" s="1">
        <v>1</v>
      </c>
      <c r="B12" s="5">
        <v>0.50486111111111109</v>
      </c>
      <c r="C12" s="1" t="s">
        <v>21</v>
      </c>
      <c r="D12" s="1">
        <v>1</v>
      </c>
      <c r="E12" s="1">
        <v>5</v>
      </c>
      <c r="F12" s="1" t="s">
        <v>26</v>
      </c>
      <c r="G12" s="1">
        <v>50.94</v>
      </c>
      <c r="H12" s="1">
        <f>1+COUNTIFS(A:A,A12,G:G,"&gt;"&amp;G12)</f>
        <v>5</v>
      </c>
      <c r="I12" s="2">
        <f>AVERAGEIF(A:A,A12,G:G)</f>
        <v>51.432500000000005</v>
      </c>
      <c r="J12" s="2">
        <f t="shared" si="0"/>
        <v>-0.49250000000000682</v>
      </c>
      <c r="K12" s="2">
        <f t="shared" si="1"/>
        <v>89.507499999999993</v>
      </c>
      <c r="L12" s="2">
        <f t="shared" si="2"/>
        <v>214.9595777529311</v>
      </c>
      <c r="M12" s="2">
        <f>SUMIF(A:A,A12,L:L)</f>
        <v>2133.8835494318328</v>
      </c>
      <c r="N12" s="3">
        <f t="shared" si="3"/>
        <v>0.10073632078478049</v>
      </c>
      <c r="O12" s="6">
        <f t="shared" si="4"/>
        <v>9.9269061269019723</v>
      </c>
      <c r="P12" s="3">
        <f t="shared" si="5"/>
        <v>0.10073632078478049</v>
      </c>
      <c r="Q12" s="3">
        <f>IF(ISNUMBER(P12),SUMIF(A:A,A12,P:P),"")</f>
        <v>0.97769732965386758</v>
      </c>
      <c r="R12" s="3">
        <f t="shared" si="6"/>
        <v>0.10303425991809143</v>
      </c>
      <c r="S12" s="7">
        <f t="shared" si="7"/>
        <v>9.7055096119966748</v>
      </c>
    </row>
    <row r="13" spans="1:19" x14ac:dyDescent="0.3">
      <c r="A13" s="1">
        <v>1</v>
      </c>
      <c r="B13" s="5">
        <v>0.50486111111111109</v>
      </c>
      <c r="C13" s="1" t="s">
        <v>21</v>
      </c>
      <c r="D13" s="1">
        <v>1</v>
      </c>
      <c r="E13" s="1">
        <v>2</v>
      </c>
      <c r="F13" s="1" t="s">
        <v>23</v>
      </c>
      <c r="G13" s="1">
        <v>50.38</v>
      </c>
      <c r="H13" s="1">
        <f>1+COUNTIFS(A:A,A13,G:G,"&gt;"&amp;G13)</f>
        <v>6</v>
      </c>
      <c r="I13" s="2">
        <f>AVERAGEIF(A:A,A13,G:G)</f>
        <v>51.432500000000005</v>
      </c>
      <c r="J13" s="2">
        <f t="shared" si="0"/>
        <v>-1.052500000000002</v>
      </c>
      <c r="K13" s="2">
        <f t="shared" si="1"/>
        <v>88.947499999999991</v>
      </c>
      <c r="L13" s="2">
        <f t="shared" si="2"/>
        <v>207.85692865001639</v>
      </c>
      <c r="M13" s="2">
        <f>SUMIF(A:A,A13,L:L)</f>
        <v>2133.8835494318328</v>
      </c>
      <c r="N13" s="3">
        <f t="shared" si="3"/>
        <v>9.7407812486000139E-2</v>
      </c>
      <c r="O13" s="6">
        <f t="shared" si="4"/>
        <v>10.266117003127693</v>
      </c>
      <c r="P13" s="3">
        <f t="shared" si="5"/>
        <v>9.7407812486000139E-2</v>
      </c>
      <c r="Q13" s="3">
        <f>IF(ISNUMBER(P13),SUMIF(A:A,A13,P:P),"")</f>
        <v>0.97769732965386758</v>
      </c>
      <c r="R13" s="3">
        <f t="shared" si="6"/>
        <v>9.9629823598357647E-2</v>
      </c>
      <c r="S13" s="7">
        <f t="shared" si="7"/>
        <v>10.03715517987211</v>
      </c>
    </row>
    <row r="14" spans="1:19" x14ac:dyDescent="0.3">
      <c r="A14" s="1">
        <v>1</v>
      </c>
      <c r="B14" s="5">
        <v>0.50486111111111109</v>
      </c>
      <c r="C14" s="1" t="s">
        <v>21</v>
      </c>
      <c r="D14" s="1">
        <v>1</v>
      </c>
      <c r="E14" s="1">
        <v>6</v>
      </c>
      <c r="F14" s="1" t="s">
        <v>27</v>
      </c>
      <c r="G14" s="1">
        <v>46.23</v>
      </c>
      <c r="H14" s="1">
        <f>1+COUNTIFS(A:A,A14,G:G,"&gt;"&amp;G14)</f>
        <v>7</v>
      </c>
      <c r="I14" s="2">
        <f>AVERAGEIF(A:A,A14,G:G)</f>
        <v>51.432500000000005</v>
      </c>
      <c r="J14" s="2">
        <f t="shared" si="0"/>
        <v>-5.2025000000000077</v>
      </c>
      <c r="K14" s="2">
        <f t="shared" si="1"/>
        <v>84.797499999999985</v>
      </c>
      <c r="L14" s="2">
        <f t="shared" si="2"/>
        <v>162.04109890480524</v>
      </c>
      <c r="M14" s="2">
        <f>SUMIF(A:A,A14,L:L)</f>
        <v>2133.8835494318328</v>
      </c>
      <c r="N14" s="3">
        <f t="shared" si="3"/>
        <v>7.5937179865297827E-2</v>
      </c>
      <c r="O14" s="6">
        <f t="shared" si="4"/>
        <v>13.168779796324584</v>
      </c>
      <c r="P14" s="3">
        <f t="shared" si="5"/>
        <v>7.5937179865297827E-2</v>
      </c>
      <c r="Q14" s="3">
        <f>IF(ISNUMBER(P14),SUMIF(A:A,A14,P:P),"")</f>
        <v>0.97769732965386758</v>
      </c>
      <c r="R14" s="3">
        <f t="shared" si="6"/>
        <v>7.7669415229129998E-2</v>
      </c>
      <c r="S14" s="7">
        <f t="shared" si="7"/>
        <v>12.875080841666346</v>
      </c>
    </row>
    <row r="15" spans="1:19" x14ac:dyDescent="0.3">
      <c r="A15" s="1">
        <v>1</v>
      </c>
      <c r="B15" s="5">
        <v>0.50486111111111109</v>
      </c>
      <c r="C15" s="1" t="s">
        <v>21</v>
      </c>
      <c r="D15" s="1">
        <v>1</v>
      </c>
      <c r="E15" s="1">
        <v>8</v>
      </c>
      <c r="F15" s="1" t="s">
        <v>29</v>
      </c>
      <c r="G15" s="1">
        <v>25.81</v>
      </c>
      <c r="H15" s="1">
        <f>1+COUNTIFS(A:A,A15,G:G,"&gt;"&amp;G15)</f>
        <v>8</v>
      </c>
      <c r="I15" s="2">
        <f>AVERAGEIF(A:A,A15,G:G)</f>
        <v>51.432500000000005</v>
      </c>
      <c r="J15" s="2">
        <f t="shared" si="0"/>
        <v>-25.622500000000006</v>
      </c>
      <c r="K15" s="2">
        <f t="shared" si="1"/>
        <v>64.377499999999998</v>
      </c>
      <c r="L15" s="2">
        <f t="shared" si="2"/>
        <v>47.591301360012295</v>
      </c>
      <c r="M15" s="2">
        <f>SUMIF(A:A,A15,L:L)</f>
        <v>2133.8835494318328</v>
      </c>
      <c r="N15" s="3">
        <f t="shared" si="3"/>
        <v>2.2302670346132029E-2</v>
      </c>
      <c r="O15" s="6">
        <f t="shared" si="4"/>
        <v>44.837680173729993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/>
      <c r="B16" s="5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3"/>
      <c r="O16" s="6"/>
      <c r="P16" s="3"/>
      <c r="Q16" s="3"/>
      <c r="R16" s="3"/>
      <c r="S16" s="7"/>
    </row>
    <row r="17" spans="1:19" x14ac:dyDescent="0.3">
      <c r="A17" s="1">
        <v>4</v>
      </c>
      <c r="B17" s="5">
        <v>0.55347222222222225</v>
      </c>
      <c r="C17" s="1" t="s">
        <v>21</v>
      </c>
      <c r="D17" s="1">
        <v>3</v>
      </c>
      <c r="E17" s="1">
        <v>3</v>
      </c>
      <c r="F17" s="1" t="s">
        <v>32</v>
      </c>
      <c r="G17" s="1">
        <v>68.150000000000006</v>
      </c>
      <c r="H17" s="1">
        <f>1+COUNTIFS(A:A,A17,G:G,"&gt;"&amp;G17)</f>
        <v>1</v>
      </c>
      <c r="I17" s="2">
        <f>AVERAGEIF(A:A,A17,G:G)</f>
        <v>53.401111111111121</v>
      </c>
      <c r="J17" s="2">
        <f t="shared" si="0"/>
        <v>14.748888888888885</v>
      </c>
      <c r="K17" s="2">
        <f t="shared" si="1"/>
        <v>104.74888888888889</v>
      </c>
      <c r="L17" s="2">
        <f t="shared" si="2"/>
        <v>536.42852754357239</v>
      </c>
      <c r="M17" s="2">
        <f>SUMIF(A:A,A17,L:L)</f>
        <v>2432.0754561528111</v>
      </c>
      <c r="N17" s="3">
        <f t="shared" si="3"/>
        <v>0.22056409729660451</v>
      </c>
      <c r="O17" s="6">
        <f t="shared" si="4"/>
        <v>4.5338294502901153</v>
      </c>
      <c r="P17" s="3">
        <f t="shared" si="5"/>
        <v>0.22056409729660451</v>
      </c>
      <c r="Q17" s="3">
        <f>IF(ISNUMBER(P17),SUMIF(A:A,A17,P:P),"")</f>
        <v>0.93874018476873022</v>
      </c>
      <c r="R17" s="3">
        <f t="shared" si="6"/>
        <v>0.23495755361846271</v>
      </c>
      <c r="S17" s="7">
        <f t="shared" si="7"/>
        <v>4.256087895875253</v>
      </c>
    </row>
    <row r="18" spans="1:19" x14ac:dyDescent="0.3">
      <c r="A18" s="1">
        <v>4</v>
      </c>
      <c r="B18" s="5">
        <v>0.55347222222222225</v>
      </c>
      <c r="C18" s="1" t="s">
        <v>21</v>
      </c>
      <c r="D18" s="1">
        <v>3</v>
      </c>
      <c r="E18" s="1">
        <v>6</v>
      </c>
      <c r="F18" s="1" t="s">
        <v>35</v>
      </c>
      <c r="G18" s="1">
        <v>62.26</v>
      </c>
      <c r="H18" s="1">
        <f>1+COUNTIFS(A:A,A18,G:G,"&gt;"&amp;G18)</f>
        <v>2</v>
      </c>
      <c r="I18" s="2">
        <f>AVERAGEIF(A:A,A18,G:G)</f>
        <v>53.401111111111121</v>
      </c>
      <c r="J18" s="2">
        <f t="shared" si="0"/>
        <v>8.8588888888888775</v>
      </c>
      <c r="K18" s="2">
        <f t="shared" si="1"/>
        <v>98.858888888888885</v>
      </c>
      <c r="L18" s="2">
        <f t="shared" si="2"/>
        <v>376.73172649589378</v>
      </c>
      <c r="M18" s="2">
        <f>SUMIF(A:A,A18,L:L)</f>
        <v>2432.0754561528111</v>
      </c>
      <c r="N18" s="3">
        <f t="shared" si="3"/>
        <v>0.15490133151206931</v>
      </c>
      <c r="O18" s="6">
        <f t="shared" si="4"/>
        <v>6.4557224281967125</v>
      </c>
      <c r="P18" s="3">
        <f t="shared" si="5"/>
        <v>0.15490133151206931</v>
      </c>
      <c r="Q18" s="3">
        <f>IF(ISNUMBER(P18),SUMIF(A:A,A18,P:P),"")</f>
        <v>0.93874018476873022</v>
      </c>
      <c r="R18" s="3">
        <f t="shared" si="6"/>
        <v>0.16500980146091337</v>
      </c>
      <c r="S18" s="7">
        <f t="shared" si="7"/>
        <v>6.0602460650610173</v>
      </c>
    </row>
    <row r="19" spans="1:19" x14ac:dyDescent="0.3">
      <c r="A19" s="1">
        <v>4</v>
      </c>
      <c r="B19" s="5">
        <v>0.55347222222222225</v>
      </c>
      <c r="C19" s="1" t="s">
        <v>21</v>
      </c>
      <c r="D19" s="1">
        <v>3</v>
      </c>
      <c r="E19" s="1">
        <v>4</v>
      </c>
      <c r="F19" s="1" t="s">
        <v>33</v>
      </c>
      <c r="G19" s="1">
        <v>61.65</v>
      </c>
      <c r="H19" s="1">
        <f>1+COUNTIFS(A:A,A19,G:G,"&gt;"&amp;G19)</f>
        <v>3</v>
      </c>
      <c r="I19" s="2">
        <f>AVERAGEIF(A:A,A19,G:G)</f>
        <v>53.401111111111121</v>
      </c>
      <c r="J19" s="2">
        <f t="shared" si="0"/>
        <v>8.2488888888888781</v>
      </c>
      <c r="K19" s="2">
        <f t="shared" si="1"/>
        <v>98.248888888888871</v>
      </c>
      <c r="L19" s="2">
        <f t="shared" si="2"/>
        <v>363.19262225030354</v>
      </c>
      <c r="M19" s="2">
        <f>SUMIF(A:A,A19,L:L)</f>
        <v>2432.0754561528111</v>
      </c>
      <c r="N19" s="3">
        <f t="shared" si="3"/>
        <v>0.14933443834214805</v>
      </c>
      <c r="O19" s="6">
        <f t="shared" si="4"/>
        <v>6.6963790208180045</v>
      </c>
      <c r="P19" s="3">
        <f t="shared" si="5"/>
        <v>0.14933443834214805</v>
      </c>
      <c r="Q19" s="3">
        <f>IF(ISNUMBER(P19),SUMIF(A:A,A19,P:P),"")</f>
        <v>0.93874018476873022</v>
      </c>
      <c r="R19" s="3">
        <f t="shared" si="6"/>
        <v>0.1590796268926512</v>
      </c>
      <c r="S19" s="7">
        <f t="shared" si="7"/>
        <v>6.2861600792841417</v>
      </c>
    </row>
    <row r="20" spans="1:19" x14ac:dyDescent="0.3">
      <c r="A20" s="1">
        <v>4</v>
      </c>
      <c r="B20" s="5">
        <v>0.55347222222222225</v>
      </c>
      <c r="C20" s="1" t="s">
        <v>21</v>
      </c>
      <c r="D20" s="1">
        <v>3</v>
      </c>
      <c r="E20" s="1">
        <v>2</v>
      </c>
      <c r="F20" s="1" t="s">
        <v>31</v>
      </c>
      <c r="G20" s="1">
        <v>59.56</v>
      </c>
      <c r="H20" s="1">
        <f>1+COUNTIFS(A:A,A20,G:G,"&gt;"&amp;G20)</f>
        <v>4</v>
      </c>
      <c r="I20" s="2">
        <f>AVERAGEIF(A:A,A20,G:G)</f>
        <v>53.401111111111121</v>
      </c>
      <c r="J20" s="2">
        <f t="shared" si="0"/>
        <v>6.1588888888888818</v>
      </c>
      <c r="K20" s="2">
        <f t="shared" si="1"/>
        <v>96.158888888888882</v>
      </c>
      <c r="L20" s="2">
        <f t="shared" si="2"/>
        <v>320.38818326968959</v>
      </c>
      <c r="M20" s="2">
        <f>SUMIF(A:A,A20,L:L)</f>
        <v>2432.0754561528111</v>
      </c>
      <c r="N20" s="3">
        <f t="shared" si="3"/>
        <v>0.13173447495601021</v>
      </c>
      <c r="O20" s="6">
        <f t="shared" si="4"/>
        <v>7.591027332320774</v>
      </c>
      <c r="P20" s="3">
        <f t="shared" si="5"/>
        <v>0.13173447495601021</v>
      </c>
      <c r="Q20" s="3">
        <f>IF(ISNUMBER(P20),SUMIF(A:A,A20,P:P),"")</f>
        <v>0.93874018476873022</v>
      </c>
      <c r="R20" s="3">
        <f t="shared" si="6"/>
        <v>0.14033113431536393</v>
      </c>
      <c r="S20" s="7">
        <f t="shared" si="7"/>
        <v>7.126002400527284</v>
      </c>
    </row>
    <row r="21" spans="1:19" x14ac:dyDescent="0.3">
      <c r="A21" s="1">
        <v>4</v>
      </c>
      <c r="B21" s="5">
        <v>0.55347222222222225</v>
      </c>
      <c r="C21" s="1" t="s">
        <v>21</v>
      </c>
      <c r="D21" s="1">
        <v>3</v>
      </c>
      <c r="E21" s="1">
        <v>5</v>
      </c>
      <c r="F21" s="1" t="s">
        <v>34</v>
      </c>
      <c r="G21" s="1">
        <v>59.14</v>
      </c>
      <c r="H21" s="1">
        <f>1+COUNTIFS(A:A,A21,G:G,"&gt;"&amp;G21)</f>
        <v>5</v>
      </c>
      <c r="I21" s="2">
        <f>AVERAGEIF(A:A,A21,G:G)</f>
        <v>53.401111111111121</v>
      </c>
      <c r="J21" s="2">
        <f t="shared" si="0"/>
        <v>5.73888888888888</v>
      </c>
      <c r="K21" s="2">
        <f t="shared" si="1"/>
        <v>95.73888888888888</v>
      </c>
      <c r="L21" s="2">
        <f t="shared" si="2"/>
        <v>312.41528153464918</v>
      </c>
      <c r="M21" s="2">
        <f>SUMIF(A:A,A21,L:L)</f>
        <v>2432.0754561528111</v>
      </c>
      <c r="N21" s="3">
        <f t="shared" si="3"/>
        <v>0.12845624536207631</v>
      </c>
      <c r="O21" s="6">
        <f t="shared" si="4"/>
        <v>7.7847518988378166</v>
      </c>
      <c r="P21" s="3">
        <f t="shared" si="5"/>
        <v>0.12845624536207631</v>
      </c>
      <c r="Q21" s="3">
        <f>IF(ISNUMBER(P21),SUMIF(A:A,A21,P:P),"")</f>
        <v>0.93874018476873022</v>
      </c>
      <c r="R21" s="3">
        <f t="shared" si="6"/>
        <v>0.13683897573184539</v>
      </c>
      <c r="S21" s="7">
        <f t="shared" si="7"/>
        <v>7.3078594358937341</v>
      </c>
    </row>
    <row r="22" spans="1:19" x14ac:dyDescent="0.3">
      <c r="A22" s="1">
        <v>4</v>
      </c>
      <c r="B22" s="5">
        <v>0.55347222222222225</v>
      </c>
      <c r="C22" s="1" t="s">
        <v>21</v>
      </c>
      <c r="D22" s="1">
        <v>3</v>
      </c>
      <c r="E22" s="1">
        <v>7</v>
      </c>
      <c r="F22" s="1" t="s">
        <v>36</v>
      </c>
      <c r="G22" s="1">
        <v>51.74</v>
      </c>
      <c r="H22" s="1">
        <f>1+COUNTIFS(A:A,A22,G:G,"&gt;"&amp;G22)</f>
        <v>6</v>
      </c>
      <c r="I22" s="2">
        <f>AVERAGEIF(A:A,A22,G:G)</f>
        <v>53.401111111111121</v>
      </c>
      <c r="J22" s="2">
        <f t="shared" si="0"/>
        <v>-1.6611111111111185</v>
      </c>
      <c r="K22" s="2">
        <f t="shared" si="1"/>
        <v>88.338888888888874</v>
      </c>
      <c r="L22" s="2">
        <f t="shared" si="2"/>
        <v>200.40360004250934</v>
      </c>
      <c r="M22" s="2">
        <f>SUMIF(A:A,A22,L:L)</f>
        <v>2432.0754561528111</v>
      </c>
      <c r="N22" s="3">
        <f t="shared" si="3"/>
        <v>8.2400239489081734E-2</v>
      </c>
      <c r="O22" s="6">
        <f t="shared" si="4"/>
        <v>12.135887058101364</v>
      </c>
      <c r="P22" s="3">
        <f t="shared" si="5"/>
        <v>8.2400239489081734E-2</v>
      </c>
      <c r="Q22" s="3">
        <f>IF(ISNUMBER(P22),SUMIF(A:A,A22,P:P),"")</f>
        <v>0.93874018476873022</v>
      </c>
      <c r="R22" s="3">
        <f t="shared" si="6"/>
        <v>8.7777471153407602E-2</v>
      </c>
      <c r="S22" s="7">
        <f t="shared" si="7"/>
        <v>11.392444859254516</v>
      </c>
    </row>
    <row r="23" spans="1:19" x14ac:dyDescent="0.3">
      <c r="A23" s="1">
        <v>4</v>
      </c>
      <c r="B23" s="5">
        <v>0.55347222222222225</v>
      </c>
      <c r="C23" s="1" t="s">
        <v>21</v>
      </c>
      <c r="D23" s="1">
        <v>3</v>
      </c>
      <c r="E23" s="1">
        <v>1</v>
      </c>
      <c r="F23" s="1" t="s">
        <v>30</v>
      </c>
      <c r="G23" s="1">
        <v>49.34</v>
      </c>
      <c r="H23" s="1">
        <f>1+COUNTIFS(A:A,A23,G:G,"&gt;"&amp;G23)</f>
        <v>7</v>
      </c>
      <c r="I23" s="2">
        <f>AVERAGEIF(A:A,A23,G:G)</f>
        <v>53.401111111111121</v>
      </c>
      <c r="J23" s="2">
        <f t="shared" si="0"/>
        <v>-4.0611111111111171</v>
      </c>
      <c r="K23" s="2">
        <f t="shared" si="1"/>
        <v>85.938888888888883</v>
      </c>
      <c r="L23" s="2">
        <f t="shared" si="2"/>
        <v>173.52702194376599</v>
      </c>
      <c r="M23" s="2">
        <f>SUMIF(A:A,A23,L:L)</f>
        <v>2432.0754561528111</v>
      </c>
      <c r="N23" s="3">
        <f t="shared" si="3"/>
        <v>7.1349357810740158E-2</v>
      </c>
      <c r="O23" s="6">
        <f t="shared" si="4"/>
        <v>14.015543106254432</v>
      </c>
      <c r="P23" s="3">
        <f t="shared" si="5"/>
        <v>7.1349357810740158E-2</v>
      </c>
      <c r="Q23" s="3">
        <f>IF(ISNUMBER(P23),SUMIF(A:A,A23,P:P),"")</f>
        <v>0.93874018476873022</v>
      </c>
      <c r="R23" s="3">
        <f t="shared" si="6"/>
        <v>7.6005436827355943E-2</v>
      </c>
      <c r="S23" s="7">
        <f t="shared" si="7"/>
        <v>13.156953525199386</v>
      </c>
    </row>
    <row r="24" spans="1:19" x14ac:dyDescent="0.3">
      <c r="A24" s="1">
        <v>4</v>
      </c>
      <c r="B24" s="5">
        <v>0.55347222222222225</v>
      </c>
      <c r="C24" s="1" t="s">
        <v>21</v>
      </c>
      <c r="D24" s="1">
        <v>3</v>
      </c>
      <c r="E24" s="1">
        <v>10</v>
      </c>
      <c r="F24" s="1" t="s">
        <v>19</v>
      </c>
      <c r="G24" s="1">
        <v>39.79</v>
      </c>
      <c r="H24" s="1">
        <f>1+COUNTIFS(A:A,A24,G:G,"&gt;"&amp;G24)</f>
        <v>8</v>
      </c>
      <c r="I24" s="2">
        <f>AVERAGEIF(A:A,A24,G:G)</f>
        <v>53.401111111111121</v>
      </c>
      <c r="J24" s="2">
        <f t="shared" si="0"/>
        <v>-13.611111111111121</v>
      </c>
      <c r="K24" s="2">
        <f t="shared" si="1"/>
        <v>76.388888888888886</v>
      </c>
      <c r="L24" s="2">
        <f t="shared" si="2"/>
        <v>97.839984536821291</v>
      </c>
      <c r="M24" s="2">
        <f>SUMIF(A:A,A24,L:L)</f>
        <v>2432.0754561528111</v>
      </c>
      <c r="N24" s="3">
        <f t="shared" si="3"/>
        <v>4.0229008639226141E-2</v>
      </c>
      <c r="O24" s="6">
        <f t="shared" si="4"/>
        <v>24.857684388099212</v>
      </c>
      <c r="P24" s="3" t="str">
        <f t="shared" si="5"/>
        <v/>
      </c>
      <c r="Q24" s="3" t="str">
        <f>IF(ISNUMBER(P24),SUMIF(A:A,A24,P:P),"")</f>
        <v/>
      </c>
      <c r="R24" s="3" t="str">
        <f t="shared" si="6"/>
        <v/>
      </c>
      <c r="S24" s="7" t="str">
        <f t="shared" si="7"/>
        <v/>
      </c>
    </row>
    <row r="25" spans="1:19" x14ac:dyDescent="0.3">
      <c r="A25" s="1">
        <v>4</v>
      </c>
      <c r="B25" s="5">
        <v>0.55347222222222225</v>
      </c>
      <c r="C25" s="1" t="s">
        <v>21</v>
      </c>
      <c r="D25" s="1">
        <v>3</v>
      </c>
      <c r="E25" s="1">
        <v>11</v>
      </c>
      <c r="F25" s="1" t="s">
        <v>37</v>
      </c>
      <c r="G25" s="1">
        <v>28.98</v>
      </c>
      <c r="H25" s="1">
        <f>1+COUNTIFS(A:A,A25,G:G,"&gt;"&amp;G25)</f>
        <v>9</v>
      </c>
      <c r="I25" s="2">
        <f>AVERAGEIF(A:A,A25,G:G)</f>
        <v>53.401111111111121</v>
      </c>
      <c r="J25" s="2">
        <f t="shared" si="0"/>
        <v>-24.42111111111112</v>
      </c>
      <c r="K25" s="2">
        <f t="shared" si="1"/>
        <v>65.578888888888883</v>
      </c>
      <c r="L25" s="2">
        <f t="shared" si="2"/>
        <v>51.148508535605885</v>
      </c>
      <c r="M25" s="2">
        <f>SUMIF(A:A,A25,L:L)</f>
        <v>2432.0754561528111</v>
      </c>
      <c r="N25" s="3">
        <f t="shared" si="3"/>
        <v>2.1030806592043559E-2</v>
      </c>
      <c r="O25" s="6">
        <f t="shared" si="4"/>
        <v>47.549293728863596</v>
      </c>
      <c r="P25" s="3" t="str">
        <f t="shared" si="5"/>
        <v/>
      </c>
      <c r="Q25" s="3" t="str">
        <f>IF(ISNUMBER(P25),SUMIF(A:A,A25,P:P),"")</f>
        <v/>
      </c>
      <c r="R25" s="3" t="str">
        <f t="shared" si="6"/>
        <v/>
      </c>
      <c r="S25" s="7" t="str">
        <f t="shared" si="7"/>
        <v/>
      </c>
    </row>
    <row r="26" spans="1:19" x14ac:dyDescent="0.3">
      <c r="A26" s="1"/>
      <c r="B26" s="5"/>
      <c r="C26" s="1"/>
      <c r="D26" s="1"/>
      <c r="E26" s="1"/>
      <c r="F26" s="1"/>
      <c r="G26" s="1"/>
      <c r="H26" s="1"/>
      <c r="I26" s="2"/>
      <c r="J26" s="2"/>
      <c r="K26" s="2"/>
      <c r="L26" s="2"/>
      <c r="M26" s="2"/>
      <c r="N26" s="3"/>
      <c r="O26" s="6"/>
      <c r="P26" s="3"/>
      <c r="Q26" s="3"/>
      <c r="R26" s="3"/>
      <c r="S26" s="7"/>
    </row>
    <row r="27" spans="1:19" x14ac:dyDescent="0.3">
      <c r="A27" s="1">
        <v>7</v>
      </c>
      <c r="B27" s="5">
        <v>0.58124999999999993</v>
      </c>
      <c r="C27" s="1" t="s">
        <v>21</v>
      </c>
      <c r="D27" s="1">
        <v>4</v>
      </c>
      <c r="E27" s="1">
        <v>1</v>
      </c>
      <c r="F27" s="1" t="s">
        <v>20</v>
      </c>
      <c r="G27" s="1">
        <v>64.64</v>
      </c>
      <c r="H27" s="1">
        <f>1+COUNTIFS(A:A,A27,G:G,"&gt;"&amp;G27)</f>
        <v>1</v>
      </c>
      <c r="I27" s="2">
        <f>AVERAGEIF(A:A,A27,G:G)</f>
        <v>45.515555555555551</v>
      </c>
      <c r="J27" s="2">
        <f t="shared" si="0"/>
        <v>19.12444444444445</v>
      </c>
      <c r="K27" s="2">
        <f t="shared" si="1"/>
        <v>109.12444444444445</v>
      </c>
      <c r="L27" s="2">
        <f t="shared" si="2"/>
        <v>697.47499714551611</v>
      </c>
      <c r="M27" s="2">
        <f>SUMIF(A:A,A27,L:L)</f>
        <v>2738.2814257866421</v>
      </c>
      <c r="N27" s="3">
        <f t="shared" si="3"/>
        <v>0.25471267875439368</v>
      </c>
      <c r="O27" s="6">
        <f t="shared" si="4"/>
        <v>3.9259922391387847</v>
      </c>
      <c r="P27" s="3">
        <f t="shared" si="5"/>
        <v>0.25471267875439368</v>
      </c>
      <c r="Q27" s="3">
        <f>IF(ISNUMBER(P27),SUMIF(A:A,A27,P:P),"")</f>
        <v>0.96246435019174814</v>
      </c>
      <c r="R27" s="3">
        <f t="shared" si="6"/>
        <v>0.26464635152839505</v>
      </c>
      <c r="S27" s="7">
        <f t="shared" si="7"/>
        <v>3.7786275693005567</v>
      </c>
    </row>
    <row r="28" spans="1:19" x14ac:dyDescent="0.3">
      <c r="A28" s="1">
        <v>7</v>
      </c>
      <c r="B28" s="5">
        <v>0.58124999999999993</v>
      </c>
      <c r="C28" s="1" t="s">
        <v>21</v>
      </c>
      <c r="D28" s="1">
        <v>4</v>
      </c>
      <c r="E28" s="1">
        <v>4</v>
      </c>
      <c r="F28" s="1" t="s">
        <v>39</v>
      </c>
      <c r="G28" s="1">
        <v>58.27</v>
      </c>
      <c r="H28" s="1">
        <f>1+COUNTIFS(A:A,A28,G:G,"&gt;"&amp;G28)</f>
        <v>2</v>
      </c>
      <c r="I28" s="2">
        <f>AVERAGEIF(A:A,A28,G:G)</f>
        <v>45.515555555555551</v>
      </c>
      <c r="J28" s="2">
        <f t="shared" si="0"/>
        <v>12.754444444444452</v>
      </c>
      <c r="K28" s="2">
        <f t="shared" si="1"/>
        <v>102.75444444444446</v>
      </c>
      <c r="L28" s="2">
        <f t="shared" si="2"/>
        <v>475.92804015903147</v>
      </c>
      <c r="M28" s="2">
        <f>SUMIF(A:A,A28,L:L)</f>
        <v>2738.2814257866421</v>
      </c>
      <c r="N28" s="3">
        <f t="shared" si="3"/>
        <v>0.17380537868649087</v>
      </c>
      <c r="O28" s="6">
        <f t="shared" si="4"/>
        <v>5.7535618722352329</v>
      </c>
      <c r="P28" s="3">
        <f t="shared" si="5"/>
        <v>0.17380537868649087</v>
      </c>
      <c r="Q28" s="3">
        <f>IF(ISNUMBER(P28),SUMIF(A:A,A28,P:P),"")</f>
        <v>0.96246435019174814</v>
      </c>
      <c r="R28" s="3">
        <f t="shared" si="6"/>
        <v>0.1805837054139868</v>
      </c>
      <c r="S28" s="7">
        <f t="shared" si="7"/>
        <v>5.537598188648901</v>
      </c>
    </row>
    <row r="29" spans="1:19" x14ac:dyDescent="0.3">
      <c r="A29" s="1">
        <v>7</v>
      </c>
      <c r="B29" s="5">
        <v>0.58124999999999993</v>
      </c>
      <c r="C29" s="1" t="s">
        <v>21</v>
      </c>
      <c r="D29" s="1">
        <v>4</v>
      </c>
      <c r="E29" s="1">
        <v>6</v>
      </c>
      <c r="F29" s="1" t="s">
        <v>41</v>
      </c>
      <c r="G29" s="1">
        <v>55.86</v>
      </c>
      <c r="H29" s="1">
        <f>1+COUNTIFS(A:A,A29,G:G,"&gt;"&amp;G29)</f>
        <v>3</v>
      </c>
      <c r="I29" s="2">
        <f>AVERAGEIF(A:A,A29,G:G)</f>
        <v>45.515555555555551</v>
      </c>
      <c r="J29" s="2">
        <f t="shared" si="0"/>
        <v>10.344444444444449</v>
      </c>
      <c r="K29" s="2">
        <f t="shared" si="1"/>
        <v>100.34444444444445</v>
      </c>
      <c r="L29" s="2">
        <f t="shared" si="2"/>
        <v>411.85307293938877</v>
      </c>
      <c r="M29" s="2">
        <f>SUMIF(A:A,A29,L:L)</f>
        <v>2738.2814257866421</v>
      </c>
      <c r="N29" s="3">
        <f t="shared" si="3"/>
        <v>0.1504056774665056</v>
      </c>
      <c r="O29" s="6">
        <f t="shared" si="4"/>
        <v>6.6486851882482547</v>
      </c>
      <c r="P29" s="3">
        <f t="shared" si="5"/>
        <v>0.1504056774665056</v>
      </c>
      <c r="Q29" s="3">
        <f>IF(ISNUMBER(P29),SUMIF(A:A,A29,P:P),"")</f>
        <v>0.96246435019174814</v>
      </c>
      <c r="R29" s="3">
        <f t="shared" si="6"/>
        <v>0.15627142702640451</v>
      </c>
      <c r="S29" s="7">
        <f t="shared" si="7"/>
        <v>6.3991224693368567</v>
      </c>
    </row>
    <row r="30" spans="1:19" x14ac:dyDescent="0.3">
      <c r="A30" s="1">
        <v>7</v>
      </c>
      <c r="B30" s="5">
        <v>0.58124999999999993</v>
      </c>
      <c r="C30" s="1" t="s">
        <v>21</v>
      </c>
      <c r="D30" s="1">
        <v>4</v>
      </c>
      <c r="E30" s="1">
        <v>3</v>
      </c>
      <c r="F30" s="1" t="s">
        <v>38</v>
      </c>
      <c r="G30" s="1">
        <v>55.75</v>
      </c>
      <c r="H30" s="1">
        <f>1+COUNTIFS(A:A,A30,G:G,"&gt;"&amp;G30)</f>
        <v>4</v>
      </c>
      <c r="I30" s="2">
        <f>AVERAGEIF(A:A,A30,G:G)</f>
        <v>45.515555555555551</v>
      </c>
      <c r="J30" s="2">
        <f t="shared" si="0"/>
        <v>10.234444444444449</v>
      </c>
      <c r="K30" s="2">
        <f t="shared" si="1"/>
        <v>100.23444444444445</v>
      </c>
      <c r="L30" s="2">
        <f t="shared" si="2"/>
        <v>409.14379311608405</v>
      </c>
      <c r="M30" s="2">
        <f>SUMIF(A:A,A30,L:L)</f>
        <v>2738.2814257866421</v>
      </c>
      <c r="N30" s="3">
        <f t="shared" si="3"/>
        <v>0.14941626863591895</v>
      </c>
      <c r="O30" s="6">
        <f t="shared" si="4"/>
        <v>6.6927116379588458</v>
      </c>
      <c r="P30" s="3">
        <f t="shared" si="5"/>
        <v>0.14941626863591895</v>
      </c>
      <c r="Q30" s="3">
        <f>IF(ISNUMBER(P30),SUMIF(A:A,A30,P:P),"")</f>
        <v>0.96246435019174814</v>
      </c>
      <c r="R30" s="3">
        <f t="shared" si="6"/>
        <v>0.15524343172414781</v>
      </c>
      <c r="S30" s="7">
        <f t="shared" si="7"/>
        <v>6.4414963576488109</v>
      </c>
    </row>
    <row r="31" spans="1:19" x14ac:dyDescent="0.3">
      <c r="A31" s="1">
        <v>7</v>
      </c>
      <c r="B31" s="5">
        <v>0.58124999999999993</v>
      </c>
      <c r="C31" s="1" t="s">
        <v>21</v>
      </c>
      <c r="D31" s="1">
        <v>4</v>
      </c>
      <c r="E31" s="1">
        <v>5</v>
      </c>
      <c r="F31" s="1" t="s">
        <v>40</v>
      </c>
      <c r="G31" s="1">
        <v>50.51</v>
      </c>
      <c r="H31" s="1">
        <f>1+COUNTIFS(A:A,A31,G:G,"&gt;"&amp;G31)</f>
        <v>5</v>
      </c>
      <c r="I31" s="2">
        <f>AVERAGEIF(A:A,A31,G:G)</f>
        <v>45.515555555555551</v>
      </c>
      <c r="J31" s="2">
        <f t="shared" si="0"/>
        <v>4.9944444444444471</v>
      </c>
      <c r="K31" s="2">
        <f t="shared" si="1"/>
        <v>94.99444444444444</v>
      </c>
      <c r="L31" s="2">
        <f t="shared" si="2"/>
        <v>298.76779510197093</v>
      </c>
      <c r="M31" s="2">
        <f>SUMIF(A:A,A31,L:L)</f>
        <v>2738.2814257866421</v>
      </c>
      <c r="N31" s="3">
        <f t="shared" si="3"/>
        <v>0.10910777551512703</v>
      </c>
      <c r="O31" s="6">
        <f t="shared" si="4"/>
        <v>9.1652496376058643</v>
      </c>
      <c r="P31" s="3">
        <f t="shared" si="5"/>
        <v>0.10910777551512703</v>
      </c>
      <c r="Q31" s="3">
        <f>IF(ISNUMBER(P31),SUMIF(A:A,A31,P:P),"")</f>
        <v>0.96246435019174814</v>
      </c>
      <c r="R31" s="3">
        <f t="shared" si="6"/>
        <v>0.11336292663036288</v>
      </c>
      <c r="S31" s="7">
        <f t="shared" si="7"/>
        <v>8.821226036803484</v>
      </c>
    </row>
    <row r="32" spans="1:19" x14ac:dyDescent="0.3">
      <c r="A32" s="1">
        <v>7</v>
      </c>
      <c r="B32" s="5">
        <v>0.58124999999999993</v>
      </c>
      <c r="C32" s="1" t="s">
        <v>21</v>
      </c>
      <c r="D32" s="1">
        <v>4</v>
      </c>
      <c r="E32" s="1">
        <v>9</v>
      </c>
      <c r="F32" s="1" t="s">
        <v>43</v>
      </c>
      <c r="G32" s="1">
        <v>42.79</v>
      </c>
      <c r="H32" s="1">
        <f>1+COUNTIFS(A:A,A32,G:G,"&gt;"&amp;G32)</f>
        <v>6</v>
      </c>
      <c r="I32" s="2">
        <f>AVERAGEIF(A:A,A32,G:G)</f>
        <v>45.515555555555551</v>
      </c>
      <c r="J32" s="2">
        <f t="shared" si="0"/>
        <v>-2.7255555555555517</v>
      </c>
      <c r="K32" s="2">
        <f t="shared" si="1"/>
        <v>87.274444444444441</v>
      </c>
      <c r="L32" s="2">
        <f t="shared" si="2"/>
        <v>188.0046443786695</v>
      </c>
      <c r="M32" s="2">
        <f>SUMIF(A:A,A32,L:L)</f>
        <v>2738.2814257866421</v>
      </c>
      <c r="N32" s="3">
        <f t="shared" si="3"/>
        <v>6.865789710590478E-2</v>
      </c>
      <c r="O32" s="6">
        <f t="shared" si="4"/>
        <v>14.564966917898758</v>
      </c>
      <c r="P32" s="3">
        <f t="shared" si="5"/>
        <v>6.865789710590478E-2</v>
      </c>
      <c r="Q32" s="3">
        <f>IF(ISNUMBER(P32),SUMIF(A:A,A32,P:P),"")</f>
        <v>0.96246435019174814</v>
      </c>
      <c r="R32" s="3">
        <f t="shared" si="6"/>
        <v>7.1335522289450337E-2</v>
      </c>
      <c r="S32" s="7">
        <f t="shared" si="7"/>
        <v>14.018261420199735</v>
      </c>
    </row>
    <row r="33" spans="1:19" x14ac:dyDescent="0.3">
      <c r="A33" s="1">
        <v>7</v>
      </c>
      <c r="B33" s="5">
        <v>0.58124999999999993</v>
      </c>
      <c r="C33" s="1" t="s">
        <v>21</v>
      </c>
      <c r="D33" s="1">
        <v>4</v>
      </c>
      <c r="E33" s="1">
        <v>10</v>
      </c>
      <c r="F33" s="1" t="s">
        <v>44</v>
      </c>
      <c r="G33" s="1">
        <v>39.5</v>
      </c>
      <c r="H33" s="1">
        <f>1+COUNTIFS(A:A,A33,G:G,"&gt;"&amp;G33)</f>
        <v>7</v>
      </c>
      <c r="I33" s="2">
        <f>AVERAGEIF(A:A,A33,G:G)</f>
        <v>45.515555555555551</v>
      </c>
      <c r="J33" s="2">
        <f t="shared" si="0"/>
        <v>-6.0155555555555509</v>
      </c>
      <c r="K33" s="2">
        <f t="shared" si="1"/>
        <v>83.984444444444449</v>
      </c>
      <c r="L33" s="2">
        <f t="shared" si="2"/>
        <v>154.32591027121316</v>
      </c>
      <c r="M33" s="2">
        <f>SUMIF(A:A,A33,L:L)</f>
        <v>2738.2814257866421</v>
      </c>
      <c r="N33" s="3">
        <f t="shared" si="3"/>
        <v>5.6358674027407192E-2</v>
      </c>
      <c r="O33" s="6">
        <f t="shared" si="4"/>
        <v>17.743497647118179</v>
      </c>
      <c r="P33" s="3">
        <f t="shared" si="5"/>
        <v>5.6358674027407192E-2</v>
      </c>
      <c r="Q33" s="3">
        <f>IF(ISNUMBER(P33),SUMIF(A:A,A33,P:P),"")</f>
        <v>0.96246435019174814</v>
      </c>
      <c r="R33" s="3">
        <f t="shared" si="6"/>
        <v>5.8556635387252594E-2</v>
      </c>
      <c r="S33" s="7">
        <f t="shared" si="7"/>
        <v>17.07748393306241</v>
      </c>
    </row>
    <row r="34" spans="1:19" x14ac:dyDescent="0.3">
      <c r="A34" s="1">
        <v>7</v>
      </c>
      <c r="B34" s="5">
        <v>0.58124999999999993</v>
      </c>
      <c r="C34" s="1" t="s">
        <v>21</v>
      </c>
      <c r="D34" s="1">
        <v>4</v>
      </c>
      <c r="E34" s="1">
        <v>7</v>
      </c>
      <c r="F34" s="1" t="s">
        <v>42</v>
      </c>
      <c r="G34" s="1">
        <v>21.83</v>
      </c>
      <c r="H34" s="1">
        <f>1+COUNTIFS(A:A,A34,G:G,"&gt;"&amp;G34)</f>
        <v>8</v>
      </c>
      <c r="I34" s="2">
        <f>AVERAGEIF(A:A,A34,G:G)</f>
        <v>45.515555555555551</v>
      </c>
      <c r="J34" s="2">
        <f t="shared" si="0"/>
        <v>-23.685555555555553</v>
      </c>
      <c r="K34" s="2">
        <f t="shared" si="1"/>
        <v>66.314444444444447</v>
      </c>
      <c r="L34" s="2">
        <f t="shared" si="2"/>
        <v>53.45641594554818</v>
      </c>
      <c r="M34" s="2">
        <f>SUMIF(A:A,A34,L:L)</f>
        <v>2738.2814257866421</v>
      </c>
      <c r="N34" s="3">
        <f t="shared" si="3"/>
        <v>1.952188531176683E-2</v>
      </c>
      <c r="O34" s="6">
        <f t="shared" si="4"/>
        <v>51.224560744512175</v>
      </c>
      <c r="P34" s="3" t="str">
        <f t="shared" si="5"/>
        <v/>
      </c>
      <c r="Q34" s="3" t="str">
        <f>IF(ISNUMBER(P34),SUMIF(A:A,A34,P:P),"")</f>
        <v/>
      </c>
      <c r="R34" s="3" t="str">
        <f t="shared" si="6"/>
        <v/>
      </c>
      <c r="S34" s="7" t="str">
        <f t="shared" si="7"/>
        <v/>
      </c>
    </row>
    <row r="35" spans="1:19" x14ac:dyDescent="0.3">
      <c r="A35" s="1">
        <v>7</v>
      </c>
      <c r="B35" s="5">
        <v>0.58124999999999993</v>
      </c>
      <c r="C35" s="1" t="s">
        <v>21</v>
      </c>
      <c r="D35" s="1">
        <v>4</v>
      </c>
      <c r="E35" s="1">
        <v>11</v>
      </c>
      <c r="F35" s="1" t="s">
        <v>45</v>
      </c>
      <c r="G35" s="1">
        <v>20.49</v>
      </c>
      <c r="H35" s="1">
        <f>1+COUNTIFS(A:A,A35,G:G,"&gt;"&amp;G35)</f>
        <v>9</v>
      </c>
      <c r="I35" s="2">
        <f>AVERAGEIF(A:A,A35,G:G)</f>
        <v>45.515555555555551</v>
      </c>
      <c r="J35" s="2">
        <f t="shared" si="0"/>
        <v>-25.025555555555552</v>
      </c>
      <c r="K35" s="2">
        <f t="shared" si="1"/>
        <v>64.974444444444444</v>
      </c>
      <c r="L35" s="2">
        <f t="shared" si="2"/>
        <v>49.326756729220278</v>
      </c>
      <c r="M35" s="2">
        <f>SUMIF(A:A,A35,L:L)</f>
        <v>2738.2814257866421</v>
      </c>
      <c r="N35" s="3">
        <f t="shared" si="3"/>
        <v>1.8013764496485198E-2</v>
      </c>
      <c r="O35" s="6">
        <f t="shared" si="4"/>
        <v>55.513105003405457</v>
      </c>
      <c r="P35" s="3" t="str">
        <f t="shared" si="5"/>
        <v/>
      </c>
      <c r="Q35" s="3" t="str">
        <f>IF(ISNUMBER(P35),SUMIF(A:A,A35,P:P),"")</f>
        <v/>
      </c>
      <c r="R35" s="3" t="str">
        <f t="shared" si="6"/>
        <v/>
      </c>
      <c r="S35" s="7" t="str">
        <f t="shared" si="7"/>
        <v/>
      </c>
    </row>
    <row r="36" spans="1:19" x14ac:dyDescent="0.3">
      <c r="A36" s="1"/>
      <c r="B36" s="5"/>
      <c r="C36" s="1"/>
      <c r="D36" s="1"/>
      <c r="E36" s="1"/>
      <c r="F36" s="1"/>
      <c r="G36" s="1"/>
      <c r="H36" s="1"/>
      <c r="I36" s="2"/>
      <c r="J36" s="2"/>
      <c r="K36" s="2"/>
      <c r="L36" s="2"/>
      <c r="M36" s="2"/>
      <c r="N36" s="3"/>
      <c r="O36" s="6"/>
      <c r="P36" s="3"/>
      <c r="Q36" s="3"/>
      <c r="R36" s="3"/>
      <c r="S36" s="7"/>
    </row>
    <row r="37" spans="1:19" x14ac:dyDescent="0.3">
      <c r="A37" s="1">
        <v>15</v>
      </c>
      <c r="B37" s="5">
        <v>0.65763888888888888</v>
      </c>
      <c r="C37" s="1" t="s">
        <v>21</v>
      </c>
      <c r="D37" s="1">
        <v>7</v>
      </c>
      <c r="E37" s="1">
        <v>8</v>
      </c>
      <c r="F37" s="1" t="s">
        <v>51</v>
      </c>
      <c r="G37" s="1">
        <v>71.900000000000006</v>
      </c>
      <c r="H37" s="1">
        <f>1+COUNTIFS(A:A,A37,G:G,"&gt;"&amp;G37)</f>
        <v>1</v>
      </c>
      <c r="I37" s="2">
        <f>AVERAGEIF(A:A,A37,G:G)</f>
        <v>49.525999999999996</v>
      </c>
      <c r="J37" s="2">
        <f t="shared" ref="J37:J46" si="8">G37-I37</f>
        <v>22.374000000000009</v>
      </c>
      <c r="K37" s="2">
        <f t="shared" ref="K37:K46" si="9">90+J37</f>
        <v>112.37400000000001</v>
      </c>
      <c r="L37" s="2">
        <f t="shared" ref="L37:L46" si="10">EXP(0.06*K37)</f>
        <v>847.62642316017423</v>
      </c>
      <c r="M37" s="2">
        <f>SUMIF(A:A,A37,L:L)</f>
        <v>2879.1801502699282</v>
      </c>
      <c r="N37" s="3">
        <f t="shared" ref="N37:N46" si="11">L37/M37</f>
        <v>0.29439853670869043</v>
      </c>
      <c r="O37" s="6">
        <f t="shared" ref="O37:O46" si="12">1/N37</f>
        <v>3.3967560137349038</v>
      </c>
      <c r="P37" s="3">
        <f t="shared" ref="P37:P46" si="13">IF(O37&gt;21,"",N37)</f>
        <v>0.29439853670869043</v>
      </c>
      <c r="Q37" s="3">
        <f>IF(ISNUMBER(P37),SUMIF(A:A,A37,P:P),"")</f>
        <v>0.89068183429540637</v>
      </c>
      <c r="R37" s="3">
        <f t="shared" ref="R37:R46" si="14">IFERROR(P37*(1/Q37),"")</f>
        <v>0.33053165044236132</v>
      </c>
      <c r="S37" s="7">
        <f t="shared" ref="S37:S46" si="15">IFERROR(1/R37,"")</f>
        <v>3.0254288769673563</v>
      </c>
    </row>
    <row r="38" spans="1:19" x14ac:dyDescent="0.3">
      <c r="A38" s="1">
        <v>15</v>
      </c>
      <c r="B38" s="5">
        <v>0.65763888888888888</v>
      </c>
      <c r="C38" s="1" t="s">
        <v>21</v>
      </c>
      <c r="D38" s="1">
        <v>7</v>
      </c>
      <c r="E38" s="1">
        <v>3</v>
      </c>
      <c r="F38" s="1" t="s">
        <v>47</v>
      </c>
      <c r="G38" s="1">
        <v>64.72</v>
      </c>
      <c r="H38" s="1">
        <f>1+COUNTIFS(A:A,A38,G:G,"&gt;"&amp;G38)</f>
        <v>2</v>
      </c>
      <c r="I38" s="2">
        <f>AVERAGEIF(A:A,A38,G:G)</f>
        <v>49.525999999999996</v>
      </c>
      <c r="J38" s="2">
        <f t="shared" si="8"/>
        <v>15.194000000000003</v>
      </c>
      <c r="K38" s="2">
        <f t="shared" si="9"/>
        <v>105.194</v>
      </c>
      <c r="L38" s="2">
        <f t="shared" si="10"/>
        <v>550.94776263307335</v>
      </c>
      <c r="M38" s="2">
        <f>SUMIF(A:A,A38,L:L)</f>
        <v>2879.1801502699282</v>
      </c>
      <c r="N38" s="3">
        <f t="shared" si="11"/>
        <v>0.19135577972827475</v>
      </c>
      <c r="O38" s="6">
        <f t="shared" si="12"/>
        <v>5.22586776014814</v>
      </c>
      <c r="P38" s="3">
        <f t="shared" si="13"/>
        <v>0.19135577972827475</v>
      </c>
      <c r="Q38" s="3">
        <f>IF(ISNUMBER(P38),SUMIF(A:A,A38,P:P),"")</f>
        <v>0.89068183429540637</v>
      </c>
      <c r="R38" s="3">
        <f t="shared" si="14"/>
        <v>0.21484190241698484</v>
      </c>
      <c r="S38" s="7">
        <f t="shared" si="15"/>
        <v>4.6545854823939719</v>
      </c>
    </row>
    <row r="39" spans="1:19" x14ac:dyDescent="0.3">
      <c r="A39" s="1">
        <v>15</v>
      </c>
      <c r="B39" s="5">
        <v>0.65763888888888888</v>
      </c>
      <c r="C39" s="1" t="s">
        <v>21</v>
      </c>
      <c r="D39" s="1">
        <v>7</v>
      </c>
      <c r="E39" s="1">
        <v>2</v>
      </c>
      <c r="F39" s="1" t="s">
        <v>46</v>
      </c>
      <c r="G39" s="1">
        <v>59.37</v>
      </c>
      <c r="H39" s="1">
        <f>1+COUNTIFS(A:A,A39,G:G,"&gt;"&amp;G39)</f>
        <v>3</v>
      </c>
      <c r="I39" s="2">
        <f>AVERAGEIF(A:A,A39,G:G)</f>
        <v>49.525999999999996</v>
      </c>
      <c r="J39" s="2">
        <f t="shared" si="8"/>
        <v>9.8440000000000012</v>
      </c>
      <c r="K39" s="2">
        <f t="shared" si="9"/>
        <v>99.843999999999994</v>
      </c>
      <c r="L39" s="2">
        <f t="shared" si="10"/>
        <v>399.67031709502845</v>
      </c>
      <c r="M39" s="2">
        <f>SUMIF(A:A,A39,L:L)</f>
        <v>2879.1801502699282</v>
      </c>
      <c r="N39" s="3">
        <f t="shared" si="11"/>
        <v>0.13881393182623833</v>
      </c>
      <c r="O39" s="6">
        <f t="shared" si="12"/>
        <v>7.2038878723769573</v>
      </c>
      <c r="P39" s="3">
        <f t="shared" si="13"/>
        <v>0.13881393182623833</v>
      </c>
      <c r="Q39" s="3">
        <f>IF(ISNUMBER(P39),SUMIF(A:A,A39,P:P),"")</f>
        <v>0.89068183429540637</v>
      </c>
      <c r="R39" s="3">
        <f t="shared" si="14"/>
        <v>0.15585131130023572</v>
      </c>
      <c r="S39" s="7">
        <f t="shared" si="15"/>
        <v>6.41637206422714</v>
      </c>
    </row>
    <row r="40" spans="1:19" x14ac:dyDescent="0.3">
      <c r="A40" s="1">
        <v>15</v>
      </c>
      <c r="B40" s="5">
        <v>0.65763888888888888</v>
      </c>
      <c r="C40" s="1" t="s">
        <v>21</v>
      </c>
      <c r="D40" s="1">
        <v>7</v>
      </c>
      <c r="E40" s="1">
        <v>5</v>
      </c>
      <c r="F40" s="1" t="s">
        <v>48</v>
      </c>
      <c r="G40" s="1">
        <v>48.14</v>
      </c>
      <c r="H40" s="1">
        <f>1+COUNTIFS(A:A,A40,G:G,"&gt;"&amp;G40)</f>
        <v>4</v>
      </c>
      <c r="I40" s="2">
        <f>AVERAGEIF(A:A,A40,G:G)</f>
        <v>49.525999999999996</v>
      </c>
      <c r="J40" s="2">
        <f t="shared" si="8"/>
        <v>-1.3859999999999957</v>
      </c>
      <c r="K40" s="2">
        <f t="shared" si="9"/>
        <v>88.614000000000004</v>
      </c>
      <c r="L40" s="2">
        <f t="shared" si="10"/>
        <v>203.73904829969314</v>
      </c>
      <c r="M40" s="2">
        <f>SUMIF(A:A,A40,L:L)</f>
        <v>2879.1801502699282</v>
      </c>
      <c r="N40" s="3">
        <f t="shared" si="11"/>
        <v>7.076286917322358E-2</v>
      </c>
      <c r="O40" s="6">
        <f t="shared" si="12"/>
        <v>14.131705111504953</v>
      </c>
      <c r="P40" s="3">
        <f t="shared" si="13"/>
        <v>7.076286917322358E-2</v>
      </c>
      <c r="Q40" s="3">
        <f>IF(ISNUMBER(P40),SUMIF(A:A,A40,P:P),"")</f>
        <v>0.89068183429540637</v>
      </c>
      <c r="R40" s="3">
        <f t="shared" si="14"/>
        <v>7.9447976200392734E-2</v>
      </c>
      <c r="S40" s="7">
        <f t="shared" si="15"/>
        <v>12.586853030437</v>
      </c>
    </row>
    <row r="41" spans="1:19" x14ac:dyDescent="0.3">
      <c r="A41" s="1">
        <v>15</v>
      </c>
      <c r="B41" s="5">
        <v>0.65763888888888888</v>
      </c>
      <c r="C41" s="1" t="s">
        <v>21</v>
      </c>
      <c r="D41" s="1">
        <v>7</v>
      </c>
      <c r="E41" s="1">
        <v>7</v>
      </c>
      <c r="F41" s="1" t="s">
        <v>50</v>
      </c>
      <c r="G41" s="1">
        <v>47.18</v>
      </c>
      <c r="H41" s="1">
        <f>1+COUNTIFS(A:A,A41,G:G,"&gt;"&amp;G41)</f>
        <v>5</v>
      </c>
      <c r="I41" s="2">
        <f>AVERAGEIF(A:A,A41,G:G)</f>
        <v>49.525999999999996</v>
      </c>
      <c r="J41" s="2">
        <f t="shared" si="8"/>
        <v>-2.3459999999999965</v>
      </c>
      <c r="K41" s="2">
        <f t="shared" si="9"/>
        <v>87.653999999999996</v>
      </c>
      <c r="L41" s="2">
        <f t="shared" si="10"/>
        <v>192.33526093843452</v>
      </c>
      <c r="M41" s="2">
        <f>SUMIF(A:A,A41,L:L)</f>
        <v>2879.1801502699282</v>
      </c>
      <c r="N41" s="3">
        <f t="shared" si="11"/>
        <v>6.6802093269642315E-2</v>
      </c>
      <c r="O41" s="6">
        <f t="shared" si="12"/>
        <v>14.969590787575546</v>
      </c>
      <c r="P41" s="3">
        <f t="shared" si="13"/>
        <v>6.6802093269642315E-2</v>
      </c>
      <c r="Q41" s="3">
        <f>IF(ISNUMBER(P41),SUMIF(A:A,A41,P:P),"")</f>
        <v>0.89068183429540637</v>
      </c>
      <c r="R41" s="3">
        <f t="shared" si="14"/>
        <v>7.50010729953728E-2</v>
      </c>
      <c r="S41" s="7">
        <f t="shared" si="15"/>
        <v>13.333142581329405</v>
      </c>
    </row>
    <row r="42" spans="1:19" x14ac:dyDescent="0.3">
      <c r="A42" s="1">
        <v>15</v>
      </c>
      <c r="B42" s="5">
        <v>0.65763888888888888</v>
      </c>
      <c r="C42" s="1" t="s">
        <v>21</v>
      </c>
      <c r="D42" s="1">
        <v>7</v>
      </c>
      <c r="E42" s="1">
        <v>11</v>
      </c>
      <c r="F42" s="1" t="s">
        <v>53</v>
      </c>
      <c r="G42" s="1">
        <v>47.16</v>
      </c>
      <c r="H42" s="1">
        <f>1+COUNTIFS(A:A,A42,G:G,"&gt;"&amp;G42)</f>
        <v>6</v>
      </c>
      <c r="I42" s="2">
        <f>AVERAGEIF(A:A,A42,G:G)</f>
        <v>49.525999999999996</v>
      </c>
      <c r="J42" s="2">
        <f t="shared" si="8"/>
        <v>-2.3659999999999997</v>
      </c>
      <c r="K42" s="2">
        <f t="shared" si="9"/>
        <v>87.634</v>
      </c>
      <c r="L42" s="2">
        <f t="shared" si="10"/>
        <v>192.10459705132052</v>
      </c>
      <c r="M42" s="2">
        <f>SUMIF(A:A,A42,L:L)</f>
        <v>2879.1801502699282</v>
      </c>
      <c r="N42" s="3">
        <f t="shared" si="11"/>
        <v>6.6721978835992735E-2</v>
      </c>
      <c r="O42" s="6">
        <f t="shared" si="12"/>
        <v>14.987565078938525</v>
      </c>
      <c r="P42" s="3">
        <f t="shared" si="13"/>
        <v>6.6721978835992735E-2</v>
      </c>
      <c r="Q42" s="3">
        <f>IF(ISNUMBER(P42),SUMIF(A:A,A42,P:P),"")</f>
        <v>0.89068183429540637</v>
      </c>
      <c r="R42" s="3">
        <f t="shared" si="14"/>
        <v>7.4911125686957167E-2</v>
      </c>
      <c r="S42" s="7">
        <f t="shared" si="15"/>
        <v>13.34915195613074</v>
      </c>
    </row>
    <row r="43" spans="1:19" x14ac:dyDescent="0.3">
      <c r="A43" s="1">
        <v>15</v>
      </c>
      <c r="B43" s="5">
        <v>0.65763888888888888</v>
      </c>
      <c r="C43" s="1" t="s">
        <v>21</v>
      </c>
      <c r="D43" s="1">
        <v>7</v>
      </c>
      <c r="E43" s="1">
        <v>10</v>
      </c>
      <c r="F43" s="1" t="s">
        <v>52</v>
      </c>
      <c r="G43" s="1">
        <v>45.89</v>
      </c>
      <c r="H43" s="1">
        <f>1+COUNTIFS(A:A,A43,G:G,"&gt;"&amp;G43)</f>
        <v>7</v>
      </c>
      <c r="I43" s="2">
        <f>AVERAGEIF(A:A,A43,G:G)</f>
        <v>49.525999999999996</v>
      </c>
      <c r="J43" s="2">
        <f t="shared" si="8"/>
        <v>-3.6359999999999957</v>
      </c>
      <c r="K43" s="2">
        <f t="shared" si="9"/>
        <v>86.364000000000004</v>
      </c>
      <c r="L43" s="2">
        <f t="shared" si="10"/>
        <v>178.01004833161892</v>
      </c>
      <c r="M43" s="2">
        <f>SUMIF(A:A,A43,L:L)</f>
        <v>2879.1801502699282</v>
      </c>
      <c r="N43" s="3">
        <f t="shared" si="11"/>
        <v>6.1826644753344165E-2</v>
      </c>
      <c r="O43" s="6">
        <f t="shared" si="12"/>
        <v>16.174256325722908</v>
      </c>
      <c r="P43" s="3">
        <f t="shared" si="13"/>
        <v>6.1826644753344165E-2</v>
      </c>
      <c r="Q43" s="3">
        <f>IF(ISNUMBER(P43),SUMIF(A:A,A43,P:P),"")</f>
        <v>0.89068183429540637</v>
      </c>
      <c r="R43" s="3">
        <f t="shared" si="14"/>
        <v>6.9414960957695407E-2</v>
      </c>
      <c r="S43" s="7">
        <f t="shared" si="15"/>
        <v>14.406116292558961</v>
      </c>
    </row>
    <row r="44" spans="1:19" x14ac:dyDescent="0.3">
      <c r="A44" s="1">
        <v>15</v>
      </c>
      <c r="B44" s="5">
        <v>0.65763888888888888</v>
      </c>
      <c r="C44" s="1" t="s">
        <v>21</v>
      </c>
      <c r="D44" s="1">
        <v>7</v>
      </c>
      <c r="E44" s="1">
        <v>13</v>
      </c>
      <c r="F44" s="1" t="s">
        <v>55</v>
      </c>
      <c r="G44" s="1">
        <v>39.549999999999997</v>
      </c>
      <c r="H44" s="1">
        <f>1+COUNTIFS(A:A,A44,G:G,"&gt;"&amp;G44)</f>
        <v>8</v>
      </c>
      <c r="I44" s="2">
        <f>AVERAGEIF(A:A,A44,G:G)</f>
        <v>49.525999999999996</v>
      </c>
      <c r="J44" s="2">
        <f t="shared" si="8"/>
        <v>-9.9759999999999991</v>
      </c>
      <c r="K44" s="2">
        <f t="shared" si="9"/>
        <v>80.024000000000001</v>
      </c>
      <c r="L44" s="2">
        <f t="shared" si="10"/>
        <v>121.68551856245581</v>
      </c>
      <c r="M44" s="2">
        <f>SUMIF(A:A,A44,L:L)</f>
        <v>2879.1801502699282</v>
      </c>
      <c r="N44" s="3">
        <f t="shared" si="11"/>
        <v>4.2263947447348016E-2</v>
      </c>
      <c r="O44" s="6">
        <f t="shared" si="12"/>
        <v>23.660828209333488</v>
      </c>
      <c r="P44" s="3" t="str">
        <f t="shared" si="13"/>
        <v/>
      </c>
      <c r="Q44" s="3" t="str">
        <f>IF(ISNUMBER(P44),SUMIF(A:A,A44,P:P),"")</f>
        <v/>
      </c>
      <c r="R44" s="3" t="str">
        <f t="shared" si="14"/>
        <v/>
      </c>
      <c r="S44" s="7" t="str">
        <f t="shared" si="15"/>
        <v/>
      </c>
    </row>
    <row r="45" spans="1:19" x14ac:dyDescent="0.3">
      <c r="A45" s="1">
        <v>15</v>
      </c>
      <c r="B45" s="5">
        <v>0.65763888888888888</v>
      </c>
      <c r="C45" s="1" t="s">
        <v>21</v>
      </c>
      <c r="D45" s="1">
        <v>7</v>
      </c>
      <c r="E45" s="1">
        <v>12</v>
      </c>
      <c r="F45" s="1" t="s">
        <v>54</v>
      </c>
      <c r="G45" s="1">
        <v>36.39</v>
      </c>
      <c r="H45" s="1">
        <f>1+COUNTIFS(A:A,A45,G:G,"&gt;"&amp;G45)</f>
        <v>9</v>
      </c>
      <c r="I45" s="2">
        <f>AVERAGEIF(A:A,A45,G:G)</f>
        <v>49.525999999999996</v>
      </c>
      <c r="J45" s="2">
        <f t="shared" si="8"/>
        <v>-13.135999999999996</v>
      </c>
      <c r="K45" s="2">
        <f t="shared" si="9"/>
        <v>76.864000000000004</v>
      </c>
      <c r="L45" s="2">
        <f t="shared" si="10"/>
        <v>100.66921067566456</v>
      </c>
      <c r="M45" s="2">
        <f>SUMIF(A:A,A45,L:L)</f>
        <v>2879.1801502699282</v>
      </c>
      <c r="N45" s="3">
        <f t="shared" si="11"/>
        <v>3.4964540397455383E-2</v>
      </c>
      <c r="O45" s="6">
        <f t="shared" si="12"/>
        <v>28.600404542219497</v>
      </c>
      <c r="P45" s="3" t="str">
        <f t="shared" si="13"/>
        <v/>
      </c>
      <c r="Q45" s="3" t="str">
        <f>IF(ISNUMBER(P45),SUMIF(A:A,A45,P:P),"")</f>
        <v/>
      </c>
      <c r="R45" s="3" t="str">
        <f t="shared" si="14"/>
        <v/>
      </c>
      <c r="S45" s="7" t="str">
        <f t="shared" si="15"/>
        <v/>
      </c>
    </row>
    <row r="46" spans="1:19" x14ac:dyDescent="0.3">
      <c r="A46" s="1">
        <v>15</v>
      </c>
      <c r="B46" s="5">
        <v>0.65763888888888888</v>
      </c>
      <c r="C46" s="1" t="s">
        <v>21</v>
      </c>
      <c r="D46" s="1">
        <v>7</v>
      </c>
      <c r="E46" s="1">
        <v>6</v>
      </c>
      <c r="F46" s="1" t="s">
        <v>49</v>
      </c>
      <c r="G46" s="1">
        <v>34.96</v>
      </c>
      <c r="H46" s="1">
        <f>1+COUNTIFS(A:A,A46,G:G,"&gt;"&amp;G46)</f>
        <v>10</v>
      </c>
      <c r="I46" s="2">
        <f>AVERAGEIF(A:A,A46,G:G)</f>
        <v>49.525999999999996</v>
      </c>
      <c r="J46" s="2">
        <f t="shared" si="8"/>
        <v>-14.565999999999995</v>
      </c>
      <c r="K46" s="2">
        <f t="shared" si="9"/>
        <v>75.433999999999997</v>
      </c>
      <c r="L46" s="2">
        <f t="shared" si="10"/>
        <v>92.391963522464252</v>
      </c>
      <c r="M46" s="2">
        <f>SUMIF(A:A,A46,L:L)</f>
        <v>2879.1801502699282</v>
      </c>
      <c r="N46" s="3">
        <f t="shared" si="11"/>
        <v>3.2089677859790174E-2</v>
      </c>
      <c r="O46" s="6">
        <f t="shared" si="12"/>
        <v>31.16266870516159</v>
      </c>
      <c r="P46" s="3" t="str">
        <f t="shared" si="13"/>
        <v/>
      </c>
      <c r="Q46" s="3" t="str">
        <f>IF(ISNUMBER(P46),SUMIF(A:A,A46,P:P),"")</f>
        <v/>
      </c>
      <c r="R46" s="3" t="str">
        <f t="shared" si="14"/>
        <v/>
      </c>
      <c r="S46" s="7" t="str">
        <f t="shared" si="15"/>
        <v/>
      </c>
    </row>
    <row r="47" spans="1:19" x14ac:dyDescent="0.3">
      <c r="A47" s="1"/>
      <c r="B47" s="5"/>
      <c r="C47" s="1"/>
      <c r="D47" s="1"/>
      <c r="E47" s="1"/>
      <c r="F47" s="1"/>
      <c r="G47" s="1"/>
      <c r="H47" s="1"/>
      <c r="I47" s="2"/>
      <c r="J47" s="2"/>
      <c r="K47" s="2"/>
      <c r="L47" s="2"/>
      <c r="M47" s="2"/>
      <c r="N47" s="3"/>
      <c r="O47" s="6"/>
      <c r="P47" s="3"/>
      <c r="Q47" s="3"/>
      <c r="R47" s="3"/>
      <c r="S47" s="7"/>
    </row>
    <row r="48" spans="1:19" x14ac:dyDescent="0.3">
      <c r="A48" s="1">
        <v>19</v>
      </c>
      <c r="B48" s="5">
        <v>0.68541666666666667</v>
      </c>
      <c r="C48" s="1" t="s">
        <v>21</v>
      </c>
      <c r="D48" s="1">
        <v>8</v>
      </c>
      <c r="E48" s="1">
        <v>10</v>
      </c>
      <c r="F48" s="1" t="s">
        <v>63</v>
      </c>
      <c r="G48" s="1">
        <v>73.13</v>
      </c>
      <c r="H48" s="1">
        <f>1+COUNTIFS(A:A,A48,G:G,"&gt;"&amp;G48)</f>
        <v>1</v>
      </c>
      <c r="I48" s="2">
        <f>AVERAGEIF(A:A,A48,G:G)</f>
        <v>47.317499999999995</v>
      </c>
      <c r="J48" s="2">
        <f t="shared" ref="J48:J59" si="16">G48-I48</f>
        <v>25.8125</v>
      </c>
      <c r="K48" s="2">
        <f t="shared" ref="K48:K59" si="17">90+J48</f>
        <v>115.8125</v>
      </c>
      <c r="L48" s="2">
        <f t="shared" ref="L48:L59" si="18">EXP(0.06*K48)</f>
        <v>1041.8466056413415</v>
      </c>
      <c r="M48" s="2">
        <f>SUMIF(A:A,A48,L:L)</f>
        <v>3634.5909308704177</v>
      </c>
      <c r="N48" s="3">
        <f t="shared" ref="N48:N59" si="19">L48/M48</f>
        <v>0.2866475555178471</v>
      </c>
      <c r="O48" s="6">
        <f t="shared" ref="O48:O59" si="20">1/N48</f>
        <v>3.488604667126626</v>
      </c>
      <c r="P48" s="3">
        <f t="shared" ref="P48:P59" si="21">IF(O48&gt;21,"",N48)</f>
        <v>0.2866475555178471</v>
      </c>
      <c r="Q48" s="3">
        <f>IF(ISNUMBER(P48),SUMIF(A:A,A48,P:P),"")</f>
        <v>0.84745969306037972</v>
      </c>
      <c r="R48" s="3">
        <f t="shared" ref="R48:R59" si="22">IFERROR(P48*(1/Q48),"")</f>
        <v>0.33824329093776034</v>
      </c>
      <c r="S48" s="7">
        <f t="shared" ref="S48:S59" si="23">IFERROR(1/R48,"")</f>
        <v>2.9564518404121385</v>
      </c>
    </row>
    <row r="49" spans="1:19" x14ac:dyDescent="0.3">
      <c r="A49" s="1">
        <v>19</v>
      </c>
      <c r="B49" s="5">
        <v>0.68541666666666667</v>
      </c>
      <c r="C49" s="1" t="s">
        <v>21</v>
      </c>
      <c r="D49" s="1">
        <v>8</v>
      </c>
      <c r="E49" s="1">
        <v>6</v>
      </c>
      <c r="F49" s="1" t="s">
        <v>59</v>
      </c>
      <c r="G49" s="1">
        <v>61.66</v>
      </c>
      <c r="H49" s="1">
        <f>1+COUNTIFS(A:A,A49,G:G,"&gt;"&amp;G49)</f>
        <v>2</v>
      </c>
      <c r="I49" s="2">
        <f>AVERAGEIF(A:A,A49,G:G)</f>
        <v>47.317499999999995</v>
      </c>
      <c r="J49" s="2">
        <f t="shared" si="16"/>
        <v>14.342500000000001</v>
      </c>
      <c r="K49" s="2">
        <f t="shared" si="17"/>
        <v>104.3425</v>
      </c>
      <c r="L49" s="2">
        <f t="shared" si="18"/>
        <v>523.50678967643489</v>
      </c>
      <c r="M49" s="2">
        <f>SUMIF(A:A,A49,L:L)</f>
        <v>3634.5909308704177</v>
      </c>
      <c r="N49" s="3">
        <f t="shared" si="19"/>
        <v>0.14403458315763326</v>
      </c>
      <c r="O49" s="6">
        <f t="shared" si="20"/>
        <v>6.9427770614338327</v>
      </c>
      <c r="P49" s="3">
        <f t="shared" si="21"/>
        <v>0.14403458315763326</v>
      </c>
      <c r="Q49" s="3">
        <f>IF(ISNUMBER(P49),SUMIF(A:A,A49,P:P),"")</f>
        <v>0.84745969306037972</v>
      </c>
      <c r="R49" s="3">
        <f t="shared" si="22"/>
        <v>0.16996039379464753</v>
      </c>
      <c r="S49" s="7">
        <f t="shared" si="23"/>
        <v>5.8837237174693602</v>
      </c>
    </row>
    <row r="50" spans="1:19" x14ac:dyDescent="0.3">
      <c r="A50" s="1">
        <v>19</v>
      </c>
      <c r="B50" s="5">
        <v>0.68541666666666667</v>
      </c>
      <c r="C50" s="1" t="s">
        <v>21</v>
      </c>
      <c r="D50" s="1">
        <v>8</v>
      </c>
      <c r="E50" s="1">
        <v>7</v>
      </c>
      <c r="F50" s="1" t="s">
        <v>60</v>
      </c>
      <c r="G50" s="1">
        <v>58.06</v>
      </c>
      <c r="H50" s="1">
        <f>1+COUNTIFS(A:A,A50,G:G,"&gt;"&amp;G50)</f>
        <v>3</v>
      </c>
      <c r="I50" s="2">
        <f>AVERAGEIF(A:A,A50,G:G)</f>
        <v>47.317499999999995</v>
      </c>
      <c r="J50" s="2">
        <f t="shared" si="16"/>
        <v>10.742500000000007</v>
      </c>
      <c r="K50" s="2">
        <f t="shared" si="17"/>
        <v>100.74250000000001</v>
      </c>
      <c r="L50" s="2">
        <f t="shared" si="18"/>
        <v>421.80790121275879</v>
      </c>
      <c r="M50" s="2">
        <f>SUMIF(A:A,A50,L:L)</f>
        <v>3634.5909308704177</v>
      </c>
      <c r="N50" s="3">
        <f t="shared" si="19"/>
        <v>0.11605374834073653</v>
      </c>
      <c r="O50" s="6">
        <f t="shared" si="20"/>
        <v>8.6166971278168152</v>
      </c>
      <c r="P50" s="3">
        <f t="shared" si="21"/>
        <v>0.11605374834073653</v>
      </c>
      <c r="Q50" s="3">
        <f>IF(ISNUMBER(P50),SUMIF(A:A,A50,P:P),"")</f>
        <v>0.84745969306037972</v>
      </c>
      <c r="R50" s="3">
        <f t="shared" si="22"/>
        <v>0.13694308920066592</v>
      </c>
      <c r="S50" s="7">
        <f t="shared" si="23"/>
        <v>7.3023035031338939</v>
      </c>
    </row>
    <row r="51" spans="1:19" x14ac:dyDescent="0.3">
      <c r="A51" s="1">
        <v>19</v>
      </c>
      <c r="B51" s="5">
        <v>0.68541666666666667</v>
      </c>
      <c r="C51" s="1" t="s">
        <v>21</v>
      </c>
      <c r="D51" s="1">
        <v>8</v>
      </c>
      <c r="E51" s="1">
        <v>1</v>
      </c>
      <c r="F51" s="1" t="s">
        <v>56</v>
      </c>
      <c r="G51" s="1">
        <v>55.99</v>
      </c>
      <c r="H51" s="1">
        <f>1+COUNTIFS(A:A,A51,G:G,"&gt;"&amp;G51)</f>
        <v>4</v>
      </c>
      <c r="I51" s="2">
        <f>AVERAGEIF(A:A,A51,G:G)</f>
        <v>47.317499999999995</v>
      </c>
      <c r="J51" s="2">
        <f t="shared" si="16"/>
        <v>8.6725000000000065</v>
      </c>
      <c r="K51" s="2">
        <f t="shared" si="17"/>
        <v>98.672500000000014</v>
      </c>
      <c r="L51" s="2">
        <f t="shared" si="18"/>
        <v>372.5420807889181</v>
      </c>
      <c r="M51" s="2">
        <f>SUMIF(A:A,A51,L:L)</f>
        <v>3634.5909308704177</v>
      </c>
      <c r="N51" s="3">
        <f t="shared" si="19"/>
        <v>0.10249903988499226</v>
      </c>
      <c r="O51" s="6">
        <f t="shared" si="20"/>
        <v>9.7561889469602576</v>
      </c>
      <c r="P51" s="3">
        <f t="shared" si="21"/>
        <v>0.10249903988499226</v>
      </c>
      <c r="Q51" s="3">
        <f>IF(ISNUMBER(P51),SUMIF(A:A,A51,P:P),"")</f>
        <v>0.84745969306037972</v>
      </c>
      <c r="R51" s="3">
        <f t="shared" si="22"/>
        <v>0.12094857221450109</v>
      </c>
      <c r="S51" s="7">
        <f t="shared" si="23"/>
        <v>8.2679768904300079</v>
      </c>
    </row>
    <row r="52" spans="1:19" x14ac:dyDescent="0.3">
      <c r="A52" s="1">
        <v>19</v>
      </c>
      <c r="B52" s="5">
        <v>0.68541666666666667</v>
      </c>
      <c r="C52" s="1" t="s">
        <v>21</v>
      </c>
      <c r="D52" s="1">
        <v>8</v>
      </c>
      <c r="E52" s="1">
        <v>13</v>
      </c>
      <c r="F52" s="1" t="s">
        <v>65</v>
      </c>
      <c r="G52" s="1">
        <v>50.58</v>
      </c>
      <c r="H52" s="1">
        <f>1+COUNTIFS(A:A,A52,G:G,"&gt;"&amp;G52)</f>
        <v>5</v>
      </c>
      <c r="I52" s="2">
        <f>AVERAGEIF(A:A,A52,G:G)</f>
        <v>47.317499999999995</v>
      </c>
      <c r="J52" s="2">
        <f t="shared" si="16"/>
        <v>3.2625000000000028</v>
      </c>
      <c r="K52" s="2">
        <f t="shared" si="17"/>
        <v>93.262500000000003</v>
      </c>
      <c r="L52" s="2">
        <f t="shared" si="18"/>
        <v>269.27953402684784</v>
      </c>
      <c r="M52" s="2">
        <f>SUMIF(A:A,A52,L:L)</f>
        <v>3634.5909308704177</v>
      </c>
      <c r="N52" s="3">
        <f t="shared" si="19"/>
        <v>7.4087989308431024E-2</v>
      </c>
      <c r="O52" s="6">
        <f t="shared" si="20"/>
        <v>13.497464424860597</v>
      </c>
      <c r="P52" s="3">
        <f t="shared" si="21"/>
        <v>7.4087989308431024E-2</v>
      </c>
      <c r="Q52" s="3">
        <f>IF(ISNUMBER(P52),SUMIF(A:A,A52,P:P),"")</f>
        <v>0.84745969306037972</v>
      </c>
      <c r="R52" s="3">
        <f t="shared" si="22"/>
        <v>8.7423614261678412E-2</v>
      </c>
      <c r="S52" s="7">
        <f t="shared" si="23"/>
        <v>11.438557058585756</v>
      </c>
    </row>
    <row r="53" spans="1:19" x14ac:dyDescent="0.3">
      <c r="A53" s="1">
        <v>19</v>
      </c>
      <c r="B53" s="5">
        <v>0.68541666666666667</v>
      </c>
      <c r="C53" s="1" t="s">
        <v>21</v>
      </c>
      <c r="D53" s="1">
        <v>8</v>
      </c>
      <c r="E53" s="1">
        <v>8</v>
      </c>
      <c r="F53" s="1" t="s">
        <v>61</v>
      </c>
      <c r="G53" s="1">
        <v>50.32</v>
      </c>
      <c r="H53" s="1">
        <f>1+COUNTIFS(A:A,A53,G:G,"&gt;"&amp;G53)</f>
        <v>6</v>
      </c>
      <c r="I53" s="2">
        <f>AVERAGEIF(A:A,A53,G:G)</f>
        <v>47.317499999999995</v>
      </c>
      <c r="J53" s="2">
        <f t="shared" si="16"/>
        <v>3.0025000000000048</v>
      </c>
      <c r="K53" s="2">
        <f t="shared" si="17"/>
        <v>93.002499999999998</v>
      </c>
      <c r="L53" s="2">
        <f t="shared" si="18"/>
        <v>265.11136950929944</v>
      </c>
      <c r="M53" s="2">
        <f>SUMIF(A:A,A53,L:L)</f>
        <v>3634.5909308704177</v>
      </c>
      <c r="N53" s="3">
        <f t="shared" si="19"/>
        <v>7.2941185005876347E-2</v>
      </c>
      <c r="O53" s="6">
        <f t="shared" si="20"/>
        <v>13.709675815102774</v>
      </c>
      <c r="P53" s="3">
        <f t="shared" si="21"/>
        <v>7.2941185005876347E-2</v>
      </c>
      <c r="Q53" s="3">
        <f>IF(ISNUMBER(P53),SUMIF(A:A,A53,P:P),"")</f>
        <v>0.84745969306037972</v>
      </c>
      <c r="R53" s="3">
        <f t="shared" si="22"/>
        <v>8.6070388483572915E-2</v>
      </c>
      <c r="S53" s="7">
        <f t="shared" si="23"/>
        <v>11.618397658224309</v>
      </c>
    </row>
    <row r="54" spans="1:19" x14ac:dyDescent="0.3">
      <c r="A54" s="1">
        <v>19</v>
      </c>
      <c r="B54" s="5">
        <v>0.68541666666666667</v>
      </c>
      <c r="C54" s="1" t="s">
        <v>21</v>
      </c>
      <c r="D54" s="1">
        <v>8</v>
      </c>
      <c r="E54" s="1">
        <v>4</v>
      </c>
      <c r="F54" s="1" t="s">
        <v>57</v>
      </c>
      <c r="G54" s="1">
        <v>44.42</v>
      </c>
      <c r="H54" s="1">
        <f>1+COUNTIFS(A:A,A54,G:G,"&gt;"&amp;G54)</f>
        <v>7</v>
      </c>
      <c r="I54" s="2">
        <f>AVERAGEIF(A:A,A54,G:G)</f>
        <v>47.317499999999995</v>
      </c>
      <c r="J54" s="2">
        <f t="shared" si="16"/>
        <v>-2.8974999999999937</v>
      </c>
      <c r="K54" s="2">
        <f t="shared" si="17"/>
        <v>87.102500000000006</v>
      </c>
      <c r="L54" s="2">
        <f t="shared" si="18"/>
        <v>186.07503381988349</v>
      </c>
      <c r="M54" s="2">
        <f>SUMIF(A:A,A54,L:L)</f>
        <v>3634.5909308704177</v>
      </c>
      <c r="N54" s="3">
        <f t="shared" si="19"/>
        <v>5.1195591844863254E-2</v>
      </c>
      <c r="O54" s="6">
        <f t="shared" si="20"/>
        <v>19.532931722525554</v>
      </c>
      <c r="P54" s="3">
        <f t="shared" si="21"/>
        <v>5.1195591844863254E-2</v>
      </c>
      <c r="Q54" s="3">
        <f>IF(ISNUMBER(P54),SUMIF(A:A,A54,P:P),"")</f>
        <v>0.84745969306037972</v>
      </c>
      <c r="R54" s="3">
        <f t="shared" si="22"/>
        <v>6.041065110717387E-2</v>
      </c>
      <c r="S54" s="7">
        <f t="shared" si="23"/>
        <v>16.553372322140859</v>
      </c>
    </row>
    <row r="55" spans="1:19" x14ac:dyDescent="0.3">
      <c r="A55" s="1">
        <v>19</v>
      </c>
      <c r="B55" s="5">
        <v>0.68541666666666667</v>
      </c>
      <c r="C55" s="1" t="s">
        <v>21</v>
      </c>
      <c r="D55" s="1">
        <v>8</v>
      </c>
      <c r="E55" s="1">
        <v>12</v>
      </c>
      <c r="F55" s="1" t="s">
        <v>64</v>
      </c>
      <c r="G55" s="1">
        <v>40.590000000000003</v>
      </c>
      <c r="H55" s="1">
        <f>1+COUNTIFS(A:A,A55,G:G,"&gt;"&amp;G55)</f>
        <v>8</v>
      </c>
      <c r="I55" s="2">
        <f>AVERAGEIF(A:A,A55,G:G)</f>
        <v>47.317499999999995</v>
      </c>
      <c r="J55" s="2">
        <f t="shared" si="16"/>
        <v>-6.727499999999992</v>
      </c>
      <c r="K55" s="2">
        <f t="shared" si="17"/>
        <v>83.272500000000008</v>
      </c>
      <c r="L55" s="2">
        <f t="shared" si="18"/>
        <v>147.87243848728758</v>
      </c>
      <c r="M55" s="2">
        <f>SUMIF(A:A,A55,L:L)</f>
        <v>3634.5909308704177</v>
      </c>
      <c r="N55" s="3">
        <f t="shared" si="19"/>
        <v>4.0684754157980264E-2</v>
      </c>
      <c r="O55" s="6">
        <f t="shared" si="20"/>
        <v>24.579231721960674</v>
      </c>
      <c r="P55" s="3" t="str">
        <f t="shared" si="21"/>
        <v/>
      </c>
      <c r="Q55" s="3" t="str">
        <f>IF(ISNUMBER(P55),SUMIF(A:A,A55,P:P),"")</f>
        <v/>
      </c>
      <c r="R55" s="3" t="str">
        <f t="shared" si="22"/>
        <v/>
      </c>
      <c r="S55" s="7" t="str">
        <f t="shared" si="23"/>
        <v/>
      </c>
    </row>
    <row r="56" spans="1:19" x14ac:dyDescent="0.3">
      <c r="A56" s="1">
        <v>19</v>
      </c>
      <c r="B56" s="5">
        <v>0.68541666666666667</v>
      </c>
      <c r="C56" s="1" t="s">
        <v>21</v>
      </c>
      <c r="D56" s="1">
        <v>8</v>
      </c>
      <c r="E56" s="1">
        <v>9</v>
      </c>
      <c r="F56" s="1" t="s">
        <v>62</v>
      </c>
      <c r="G56" s="1">
        <v>39.299999999999997</v>
      </c>
      <c r="H56" s="1">
        <f>1+COUNTIFS(A:A,A56,G:G,"&gt;"&amp;G56)</f>
        <v>9</v>
      </c>
      <c r="I56" s="2">
        <f>AVERAGEIF(A:A,A56,G:G)</f>
        <v>47.317499999999995</v>
      </c>
      <c r="J56" s="2">
        <f t="shared" si="16"/>
        <v>-8.0174999999999983</v>
      </c>
      <c r="K56" s="2">
        <f t="shared" si="17"/>
        <v>81.982500000000002</v>
      </c>
      <c r="L56" s="2">
        <f t="shared" si="18"/>
        <v>136.85883593888767</v>
      </c>
      <c r="M56" s="2">
        <f>SUMIF(A:A,A56,L:L)</f>
        <v>3634.5909308704177</v>
      </c>
      <c r="N56" s="3">
        <f t="shared" si="19"/>
        <v>3.7654536244086344E-2</v>
      </c>
      <c r="O56" s="6">
        <f t="shared" si="20"/>
        <v>26.557225230918899</v>
      </c>
      <c r="P56" s="3" t="str">
        <f t="shared" si="21"/>
        <v/>
      </c>
      <c r="Q56" s="3" t="str">
        <f>IF(ISNUMBER(P56),SUMIF(A:A,A56,P:P),"")</f>
        <v/>
      </c>
      <c r="R56" s="3" t="str">
        <f t="shared" si="22"/>
        <v/>
      </c>
      <c r="S56" s="7" t="str">
        <f t="shared" si="23"/>
        <v/>
      </c>
    </row>
    <row r="57" spans="1:19" x14ac:dyDescent="0.3">
      <c r="A57" s="1">
        <v>19</v>
      </c>
      <c r="B57" s="5">
        <v>0.68541666666666667</v>
      </c>
      <c r="C57" s="1" t="s">
        <v>21</v>
      </c>
      <c r="D57" s="1">
        <v>8</v>
      </c>
      <c r="E57" s="1">
        <v>5</v>
      </c>
      <c r="F57" s="1" t="s">
        <v>58</v>
      </c>
      <c r="G57" s="1">
        <v>39.21</v>
      </c>
      <c r="H57" s="1">
        <f>1+COUNTIFS(A:A,A57,G:G,"&gt;"&amp;G57)</f>
        <v>10</v>
      </c>
      <c r="I57" s="2">
        <f>AVERAGEIF(A:A,A57,G:G)</f>
        <v>47.317499999999995</v>
      </c>
      <c r="J57" s="2">
        <f t="shared" si="16"/>
        <v>-8.1074999999999946</v>
      </c>
      <c r="K57" s="2">
        <f t="shared" si="17"/>
        <v>81.892500000000013</v>
      </c>
      <c r="L57" s="2">
        <f t="shared" si="18"/>
        <v>136.12179003976613</v>
      </c>
      <c r="M57" s="2">
        <f>SUMIF(A:A,A57,L:L)</f>
        <v>3634.5909308704177</v>
      </c>
      <c r="N57" s="3">
        <f t="shared" si="19"/>
        <v>3.7451749764633752E-2</v>
      </c>
      <c r="O57" s="6">
        <f t="shared" si="20"/>
        <v>26.701022149419437</v>
      </c>
      <c r="P57" s="3" t="str">
        <f t="shared" si="21"/>
        <v/>
      </c>
      <c r="Q57" s="3" t="str">
        <f>IF(ISNUMBER(P57),SUMIF(A:A,A57,P:P),"")</f>
        <v/>
      </c>
      <c r="R57" s="3" t="str">
        <f t="shared" si="22"/>
        <v/>
      </c>
      <c r="S57" s="7" t="str">
        <f t="shared" si="23"/>
        <v/>
      </c>
    </row>
    <row r="58" spans="1:19" x14ac:dyDescent="0.3">
      <c r="A58" s="1">
        <v>19</v>
      </c>
      <c r="B58" s="5">
        <v>0.68541666666666667</v>
      </c>
      <c r="C58" s="1" t="s">
        <v>21</v>
      </c>
      <c r="D58" s="1">
        <v>8</v>
      </c>
      <c r="E58" s="1">
        <v>14</v>
      </c>
      <c r="F58" s="1" t="s">
        <v>66</v>
      </c>
      <c r="G58" s="1">
        <v>28.77</v>
      </c>
      <c r="H58" s="1">
        <f>1+COUNTIFS(A:A,A58,G:G,"&gt;"&amp;G58)</f>
        <v>11</v>
      </c>
      <c r="I58" s="2">
        <f>AVERAGEIF(A:A,A58,G:G)</f>
        <v>47.317499999999995</v>
      </c>
      <c r="J58" s="2">
        <f t="shared" si="16"/>
        <v>-18.547499999999996</v>
      </c>
      <c r="K58" s="2">
        <f t="shared" si="17"/>
        <v>71.452500000000001</v>
      </c>
      <c r="L58" s="2">
        <f t="shared" si="18"/>
        <v>72.758810118161165</v>
      </c>
      <c r="M58" s="2">
        <f>SUMIF(A:A,A58,L:L)</f>
        <v>3634.5909308704177</v>
      </c>
      <c r="N58" s="3">
        <f t="shared" si="19"/>
        <v>2.0018431648025043E-2</v>
      </c>
      <c r="O58" s="6">
        <f t="shared" si="20"/>
        <v>49.953963306543891</v>
      </c>
      <c r="P58" s="3" t="str">
        <f t="shared" si="21"/>
        <v/>
      </c>
      <c r="Q58" s="3" t="str">
        <f>IF(ISNUMBER(P58),SUMIF(A:A,A58,P:P),"")</f>
        <v/>
      </c>
      <c r="R58" s="3" t="str">
        <f t="shared" si="22"/>
        <v/>
      </c>
      <c r="S58" s="7" t="str">
        <f t="shared" si="23"/>
        <v/>
      </c>
    </row>
    <row r="59" spans="1:19" x14ac:dyDescent="0.3">
      <c r="A59" s="1">
        <v>19</v>
      </c>
      <c r="B59" s="5">
        <v>0.68541666666666667</v>
      </c>
      <c r="C59" s="1" t="s">
        <v>21</v>
      </c>
      <c r="D59" s="1">
        <v>8</v>
      </c>
      <c r="E59" s="1">
        <v>15</v>
      </c>
      <c r="F59" s="1" t="s">
        <v>67</v>
      </c>
      <c r="G59" s="1">
        <v>25.78</v>
      </c>
      <c r="H59" s="1">
        <f>1+COUNTIFS(A:A,A59,G:G,"&gt;"&amp;G59)</f>
        <v>12</v>
      </c>
      <c r="I59" s="2">
        <f>AVERAGEIF(A:A,A59,G:G)</f>
        <v>47.317499999999995</v>
      </c>
      <c r="J59" s="2">
        <f t="shared" si="16"/>
        <v>-21.537499999999994</v>
      </c>
      <c r="K59" s="2">
        <f t="shared" si="17"/>
        <v>68.462500000000006</v>
      </c>
      <c r="L59" s="2">
        <f t="shared" si="18"/>
        <v>60.80974161083094</v>
      </c>
      <c r="M59" s="2">
        <f>SUMIF(A:A,A59,L:L)</f>
        <v>3634.5909308704177</v>
      </c>
      <c r="N59" s="3">
        <f t="shared" si="19"/>
        <v>1.673083512489482E-2</v>
      </c>
      <c r="O59" s="6">
        <f t="shared" si="20"/>
        <v>59.769879538890422</v>
      </c>
      <c r="P59" s="3" t="str">
        <f t="shared" si="21"/>
        <v/>
      </c>
      <c r="Q59" s="3" t="str">
        <f>IF(ISNUMBER(P59),SUMIF(A:A,A59,P:P),"")</f>
        <v/>
      </c>
      <c r="R59" s="3" t="str">
        <f t="shared" si="22"/>
        <v/>
      </c>
      <c r="S59" s="7" t="str">
        <f t="shared" si="23"/>
        <v/>
      </c>
    </row>
  </sheetData>
  <autoFilter ref="A7:S35" xr:uid="{00000000-0009-0000-0000-000000000000}"/>
  <sortState xmlns:xlrd2="http://schemas.microsoft.com/office/spreadsheetml/2017/richdata2" ref="A8:T59">
    <sortCondition ref="B8:B59"/>
    <sortCondition ref="H8:H59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7:G1048576 G7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36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16082022 -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2022-08-15T22:56:01Z</cp:lastPrinted>
  <dcterms:created xsi:type="dcterms:W3CDTF">2016-03-11T05:58:01Z</dcterms:created>
  <dcterms:modified xsi:type="dcterms:W3CDTF">2022-08-15T22:58:01Z</dcterms:modified>
</cp:coreProperties>
</file>