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492D0F1A-DD11-4786-B43B-FF6E7C443F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0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20062022 - PREMIUM'!$A$8:$S$26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I35" i="1"/>
  <c r="J35" i="1" s="1"/>
  <c r="K35" i="1" s="1"/>
  <c r="L35" i="1" s="1"/>
  <c r="H37" i="1"/>
  <c r="I37" i="1"/>
  <c r="J37" i="1" s="1"/>
  <c r="K37" i="1" s="1"/>
  <c r="L37" i="1" s="1"/>
  <c r="H39" i="1"/>
  <c r="I39" i="1"/>
  <c r="J39" i="1" s="1"/>
  <c r="K39" i="1" s="1"/>
  <c r="L39" i="1" s="1"/>
  <c r="H38" i="1"/>
  <c r="I38" i="1"/>
  <c r="J38" i="1" s="1"/>
  <c r="K38" i="1" s="1"/>
  <c r="L38" i="1" s="1"/>
  <c r="H41" i="1"/>
  <c r="I41" i="1"/>
  <c r="J41" i="1" s="1"/>
  <c r="K41" i="1" s="1"/>
  <c r="L41" i="1" s="1"/>
  <c r="H40" i="1"/>
  <c r="I40" i="1"/>
  <c r="J40" i="1" s="1"/>
  <c r="K40" i="1" s="1"/>
  <c r="L40" i="1" s="1"/>
  <c r="H36" i="1"/>
  <c r="I36" i="1"/>
  <c r="J36" i="1" s="1"/>
  <c r="K36" i="1" s="1"/>
  <c r="L36" i="1" s="1"/>
  <c r="H44" i="1"/>
  <c r="I44" i="1"/>
  <c r="J44" i="1" s="1"/>
  <c r="K44" i="1" s="1"/>
  <c r="L44" i="1" s="1"/>
  <c r="H45" i="1"/>
  <c r="I45" i="1"/>
  <c r="J45" i="1" s="1"/>
  <c r="K45" i="1" s="1"/>
  <c r="L45" i="1" s="1"/>
  <c r="H42" i="1"/>
  <c r="I42" i="1"/>
  <c r="J42" i="1" s="1"/>
  <c r="K42" i="1" s="1"/>
  <c r="L42" i="1" s="1"/>
  <c r="H43" i="1"/>
  <c r="I43" i="1"/>
  <c r="J43" i="1" s="1"/>
  <c r="K43" i="1" s="1"/>
  <c r="L43" i="1" s="1"/>
  <c r="H46" i="1"/>
  <c r="I46" i="1"/>
  <c r="J46" i="1" s="1"/>
  <c r="K46" i="1" s="1"/>
  <c r="L46" i="1" s="1"/>
  <c r="H49" i="1"/>
  <c r="I49" i="1"/>
  <c r="J49" i="1" s="1"/>
  <c r="K49" i="1" s="1"/>
  <c r="L49" i="1" s="1"/>
  <c r="H47" i="1"/>
  <c r="I47" i="1"/>
  <c r="J47" i="1" s="1"/>
  <c r="K47" i="1" s="1"/>
  <c r="L47" i="1" s="1"/>
  <c r="H48" i="1"/>
  <c r="I48" i="1"/>
  <c r="J48" i="1" s="1"/>
  <c r="K48" i="1" s="1"/>
  <c r="L48" i="1" s="1"/>
  <c r="H33" i="1"/>
  <c r="I33" i="1"/>
  <c r="J33" i="1" s="1"/>
  <c r="K33" i="1" s="1"/>
  <c r="L33" i="1" s="1"/>
  <c r="H34" i="1"/>
  <c r="I34" i="1"/>
  <c r="J34" i="1" s="1"/>
  <c r="K34" i="1" s="1"/>
  <c r="L34" i="1" s="1"/>
  <c r="H9" i="1"/>
  <c r="I9" i="1"/>
  <c r="J9" i="1" s="1"/>
  <c r="K9" i="1" s="1"/>
  <c r="L9" i="1" s="1"/>
  <c r="H16" i="1"/>
  <c r="I16" i="1"/>
  <c r="J16" i="1" s="1"/>
  <c r="K16" i="1" s="1"/>
  <c r="L16" i="1" s="1"/>
  <c r="H10" i="1"/>
  <c r="I10" i="1"/>
  <c r="J10" i="1" s="1"/>
  <c r="K10" i="1" s="1"/>
  <c r="L10" i="1" s="1"/>
  <c r="H11" i="1"/>
  <c r="I11" i="1"/>
  <c r="J11" i="1" s="1"/>
  <c r="K11" i="1" s="1"/>
  <c r="L11" i="1" s="1"/>
  <c r="H15" i="1"/>
  <c r="I15" i="1"/>
  <c r="J15" i="1" s="1"/>
  <c r="K15" i="1" s="1"/>
  <c r="L15" i="1" s="1"/>
  <c r="H14" i="1"/>
  <c r="I14" i="1"/>
  <c r="J14" i="1" s="1"/>
  <c r="K14" i="1" s="1"/>
  <c r="L14" i="1" s="1"/>
  <c r="H17" i="1"/>
  <c r="I17" i="1"/>
  <c r="J17" i="1" s="1"/>
  <c r="K17" i="1" s="1"/>
  <c r="L17" i="1" s="1"/>
  <c r="H12" i="1"/>
  <c r="I12" i="1"/>
  <c r="J12" i="1" s="1"/>
  <c r="K12" i="1" s="1"/>
  <c r="L12" i="1" s="1"/>
  <c r="H13" i="1"/>
  <c r="I13" i="1"/>
  <c r="J13" i="1" s="1"/>
  <c r="K13" i="1" s="1"/>
  <c r="L13" i="1" s="1"/>
  <c r="H18" i="1"/>
  <c r="I18" i="1"/>
  <c r="J18" i="1" s="1"/>
  <c r="K18" i="1" s="1"/>
  <c r="L18" i="1" s="1"/>
  <c r="H19" i="1"/>
  <c r="I19" i="1"/>
  <c r="J19" i="1" s="1"/>
  <c r="K19" i="1" s="1"/>
  <c r="L19" i="1" s="1"/>
  <c r="H25" i="1"/>
  <c r="I25" i="1"/>
  <c r="J25" i="1" s="1"/>
  <c r="K25" i="1" s="1"/>
  <c r="L25" i="1" s="1"/>
  <c r="H20" i="1"/>
  <c r="I20" i="1"/>
  <c r="J20" i="1" s="1"/>
  <c r="K20" i="1" s="1"/>
  <c r="L20" i="1" s="1"/>
  <c r="H24" i="1"/>
  <c r="I24" i="1"/>
  <c r="J24" i="1" s="1"/>
  <c r="K24" i="1" s="1"/>
  <c r="L24" i="1" s="1"/>
  <c r="H22" i="1"/>
  <c r="I22" i="1"/>
  <c r="J22" i="1" s="1"/>
  <c r="K22" i="1" s="1"/>
  <c r="L22" i="1" s="1"/>
  <c r="H23" i="1"/>
  <c r="I23" i="1"/>
  <c r="J23" i="1" s="1"/>
  <c r="K23" i="1" s="1"/>
  <c r="L23" i="1" s="1"/>
  <c r="H21" i="1"/>
  <c r="I21" i="1"/>
  <c r="J21" i="1" s="1"/>
  <c r="K21" i="1" s="1"/>
  <c r="L21" i="1" s="1"/>
  <c r="H26" i="1"/>
  <c r="I26" i="1"/>
  <c r="J26" i="1" s="1"/>
  <c r="K26" i="1" s="1"/>
  <c r="L26" i="1" s="1"/>
  <c r="H27" i="1"/>
  <c r="I27" i="1"/>
  <c r="J27" i="1" s="1"/>
  <c r="K27" i="1" s="1"/>
  <c r="L27" i="1" s="1"/>
  <c r="H31" i="1"/>
  <c r="I31" i="1"/>
  <c r="J31" i="1" s="1"/>
  <c r="K31" i="1" s="1"/>
  <c r="L31" i="1" s="1"/>
  <c r="H28" i="1"/>
  <c r="I28" i="1"/>
  <c r="J28" i="1" s="1"/>
  <c r="K28" i="1" s="1"/>
  <c r="L28" i="1" s="1"/>
  <c r="H29" i="1"/>
  <c r="I29" i="1"/>
  <c r="J29" i="1" s="1"/>
  <c r="K29" i="1" s="1"/>
  <c r="L29" i="1" s="1"/>
  <c r="H30" i="1"/>
  <c r="I30" i="1"/>
  <c r="J30" i="1" s="1"/>
  <c r="K30" i="1" s="1"/>
  <c r="L30" i="1" s="1"/>
  <c r="H32" i="1"/>
  <c r="I32" i="1"/>
  <c r="J32" i="1" s="1"/>
  <c r="K32" i="1" s="1"/>
  <c r="L32" i="1" s="1"/>
  <c r="M46" i="1" l="1"/>
  <c r="N46" i="1" s="1"/>
  <c r="O46" i="1" s="1"/>
  <c r="P46" i="1" s="1"/>
  <c r="M47" i="1"/>
  <c r="N47" i="1" s="1"/>
  <c r="O47" i="1" s="1"/>
  <c r="P47" i="1" s="1"/>
  <c r="M49" i="1"/>
  <c r="N49" i="1" s="1"/>
  <c r="O49" i="1" s="1"/>
  <c r="P49" i="1" s="1"/>
  <c r="M48" i="1"/>
  <c r="N48" i="1" s="1"/>
  <c r="O48" i="1" s="1"/>
  <c r="P48" i="1" s="1"/>
  <c r="M38" i="1"/>
  <c r="N38" i="1" s="1"/>
  <c r="O38" i="1" s="1"/>
  <c r="P38" i="1" s="1"/>
  <c r="M41" i="1"/>
  <c r="N41" i="1" s="1"/>
  <c r="O41" i="1" s="1"/>
  <c r="P41" i="1" s="1"/>
  <c r="M37" i="1"/>
  <c r="N37" i="1" s="1"/>
  <c r="O37" i="1" s="1"/>
  <c r="P37" i="1" s="1"/>
  <c r="M36" i="1"/>
  <c r="N36" i="1" s="1"/>
  <c r="O36" i="1" s="1"/>
  <c r="P36" i="1" s="1"/>
  <c r="M39" i="1"/>
  <c r="N39" i="1" s="1"/>
  <c r="O39" i="1" s="1"/>
  <c r="P39" i="1" s="1"/>
  <c r="M40" i="1"/>
  <c r="N40" i="1" s="1"/>
  <c r="O40" i="1" s="1"/>
  <c r="P40" i="1" s="1"/>
  <c r="M43" i="1"/>
  <c r="N43" i="1" s="1"/>
  <c r="O43" i="1" s="1"/>
  <c r="P43" i="1" s="1"/>
  <c r="M45" i="1"/>
  <c r="N45" i="1" s="1"/>
  <c r="O45" i="1" s="1"/>
  <c r="P45" i="1" s="1"/>
  <c r="M42" i="1"/>
  <c r="N42" i="1" s="1"/>
  <c r="O42" i="1" s="1"/>
  <c r="P42" i="1" s="1"/>
  <c r="M44" i="1"/>
  <c r="N44" i="1" s="1"/>
  <c r="O44" i="1" s="1"/>
  <c r="P44" i="1" s="1"/>
  <c r="M35" i="1"/>
  <c r="N35" i="1" s="1"/>
  <c r="O35" i="1" s="1"/>
  <c r="P35" i="1" s="1"/>
  <c r="M33" i="1"/>
  <c r="N33" i="1" s="1"/>
  <c r="O33" i="1" s="1"/>
  <c r="P33" i="1" s="1"/>
  <c r="M34" i="1"/>
  <c r="N34" i="1" s="1"/>
  <c r="O34" i="1" s="1"/>
  <c r="P34" i="1" s="1"/>
  <c r="M32" i="1"/>
  <c r="N32" i="1" s="1"/>
  <c r="O32" i="1" s="1"/>
  <c r="P32" i="1" s="1"/>
  <c r="M30" i="1"/>
  <c r="N30" i="1" s="1"/>
  <c r="O30" i="1" s="1"/>
  <c r="P30" i="1" s="1"/>
  <c r="M22" i="1"/>
  <c r="N22" i="1" s="1"/>
  <c r="O22" i="1" s="1"/>
  <c r="P22" i="1" s="1"/>
  <c r="M26" i="1"/>
  <c r="N26" i="1" s="1"/>
  <c r="O26" i="1" s="1"/>
  <c r="P26" i="1" s="1"/>
  <c r="M21" i="1"/>
  <c r="N21" i="1" s="1"/>
  <c r="O21" i="1" s="1"/>
  <c r="P21" i="1" s="1"/>
  <c r="M23" i="1"/>
  <c r="N23" i="1" s="1"/>
  <c r="O23" i="1" s="1"/>
  <c r="P23" i="1" s="1"/>
  <c r="M28" i="1"/>
  <c r="N28" i="1" s="1"/>
  <c r="O28" i="1" s="1"/>
  <c r="P28" i="1" s="1"/>
  <c r="M16" i="1"/>
  <c r="N16" i="1" s="1"/>
  <c r="O16" i="1" s="1"/>
  <c r="P16" i="1" s="1"/>
  <c r="M15" i="1"/>
  <c r="N15" i="1" s="1"/>
  <c r="O15" i="1" s="1"/>
  <c r="P15" i="1" s="1"/>
  <c r="M12" i="1"/>
  <c r="N12" i="1" s="1"/>
  <c r="O12" i="1" s="1"/>
  <c r="P12" i="1" s="1"/>
  <c r="M9" i="1"/>
  <c r="N9" i="1" s="1"/>
  <c r="O9" i="1" s="1"/>
  <c r="P9" i="1" s="1"/>
  <c r="M11" i="1"/>
  <c r="N11" i="1" s="1"/>
  <c r="O11" i="1" s="1"/>
  <c r="P11" i="1" s="1"/>
  <c r="M17" i="1"/>
  <c r="N17" i="1" s="1"/>
  <c r="O17" i="1" s="1"/>
  <c r="P17" i="1" s="1"/>
  <c r="M10" i="1"/>
  <c r="N10" i="1" s="1"/>
  <c r="O10" i="1" s="1"/>
  <c r="P10" i="1" s="1"/>
  <c r="M14" i="1"/>
  <c r="N14" i="1" s="1"/>
  <c r="O14" i="1" s="1"/>
  <c r="P14" i="1" s="1"/>
  <c r="M13" i="1"/>
  <c r="N13" i="1" s="1"/>
  <c r="O13" i="1" s="1"/>
  <c r="P13" i="1" s="1"/>
  <c r="M20" i="1"/>
  <c r="N20" i="1" s="1"/>
  <c r="O20" i="1" s="1"/>
  <c r="P20" i="1" s="1"/>
  <c r="M18" i="1"/>
  <c r="N18" i="1" s="1"/>
  <c r="O18" i="1" s="1"/>
  <c r="P18" i="1" s="1"/>
  <c r="M25" i="1"/>
  <c r="N25" i="1" s="1"/>
  <c r="O25" i="1" s="1"/>
  <c r="P25" i="1" s="1"/>
  <c r="M19" i="1"/>
  <c r="N19" i="1" s="1"/>
  <c r="O19" i="1" s="1"/>
  <c r="P19" i="1" s="1"/>
  <c r="M24" i="1"/>
  <c r="N24" i="1" s="1"/>
  <c r="O24" i="1" s="1"/>
  <c r="P24" i="1" s="1"/>
  <c r="M27" i="1"/>
  <c r="N27" i="1" s="1"/>
  <c r="O27" i="1" s="1"/>
  <c r="P27" i="1" s="1"/>
  <c r="M31" i="1"/>
  <c r="N31" i="1" s="1"/>
  <c r="O31" i="1" s="1"/>
  <c r="P31" i="1" s="1"/>
  <c r="M29" i="1"/>
  <c r="N29" i="1" s="1"/>
  <c r="O29" i="1" s="1"/>
  <c r="P29" i="1" s="1"/>
  <c r="Q38" i="1" l="1"/>
  <c r="R38" i="1" s="1"/>
  <c r="S38" i="1" s="1"/>
  <c r="Q44" i="1"/>
  <c r="R44" i="1" s="1"/>
  <c r="S44" i="1" s="1"/>
  <c r="Q40" i="1"/>
  <c r="R40" i="1" s="1"/>
  <c r="S40" i="1" s="1"/>
  <c r="Q39" i="1"/>
  <c r="R39" i="1" s="1"/>
  <c r="S39" i="1" s="1"/>
  <c r="Q45" i="1"/>
  <c r="R45" i="1" s="1"/>
  <c r="S45" i="1" s="1"/>
  <c r="Q43" i="1"/>
  <c r="R43" i="1" s="1"/>
  <c r="S43" i="1" s="1"/>
  <c r="Q42" i="1"/>
  <c r="R42" i="1" s="1"/>
  <c r="S42" i="1" s="1"/>
  <c r="Q49" i="1"/>
  <c r="R49" i="1" s="1"/>
  <c r="S49" i="1" s="1"/>
  <c r="Q41" i="1"/>
  <c r="R41" i="1" s="1"/>
  <c r="S41" i="1" s="1"/>
  <c r="Q47" i="1"/>
  <c r="R47" i="1" s="1"/>
  <c r="S47" i="1" s="1"/>
  <c r="Q46" i="1"/>
  <c r="R46" i="1" s="1"/>
  <c r="S46" i="1" s="1"/>
  <c r="Q48" i="1"/>
  <c r="R48" i="1" s="1"/>
  <c r="S48" i="1" s="1"/>
  <c r="Q35" i="1"/>
  <c r="R35" i="1" s="1"/>
  <c r="S35" i="1" s="1"/>
  <c r="Q37" i="1"/>
  <c r="R37" i="1" s="1"/>
  <c r="S37" i="1" s="1"/>
  <c r="Q36" i="1"/>
  <c r="R36" i="1" s="1"/>
  <c r="S36" i="1" s="1"/>
  <c r="Q33" i="1"/>
  <c r="R33" i="1" s="1"/>
  <c r="S33" i="1" s="1"/>
  <c r="Q34" i="1"/>
  <c r="R34" i="1" s="1"/>
  <c r="S34" i="1" s="1"/>
  <c r="Q11" i="1"/>
  <c r="R11" i="1" s="1"/>
  <c r="S11" i="1" s="1"/>
  <c r="Q29" i="1"/>
  <c r="R29" i="1" s="1"/>
  <c r="S29" i="1" s="1"/>
  <c r="Q10" i="1"/>
  <c r="R10" i="1" s="1"/>
  <c r="S10" i="1" s="1"/>
  <c r="Q9" i="1"/>
  <c r="R9" i="1" s="1"/>
  <c r="S9" i="1" s="1"/>
  <c r="Q13" i="1"/>
  <c r="R13" i="1" s="1"/>
  <c r="S13" i="1" s="1"/>
  <c r="Q27" i="1"/>
  <c r="R27" i="1" s="1"/>
  <c r="S27" i="1" s="1"/>
  <c r="Q14" i="1"/>
  <c r="R14" i="1" s="1"/>
  <c r="S14" i="1" s="1"/>
  <c r="Q21" i="1"/>
  <c r="R21" i="1" s="1"/>
  <c r="S21" i="1" s="1"/>
  <c r="Q18" i="1"/>
  <c r="R18" i="1" s="1"/>
  <c r="S18" i="1" s="1"/>
  <c r="Q26" i="1"/>
  <c r="R26" i="1" s="1"/>
  <c r="S26" i="1" s="1"/>
  <c r="Q20" i="1"/>
  <c r="R20" i="1" s="1"/>
  <c r="S20" i="1" s="1"/>
  <c r="Q22" i="1"/>
  <c r="R22" i="1" s="1"/>
  <c r="S22" i="1" s="1"/>
  <c r="Q25" i="1"/>
  <c r="R25" i="1" s="1"/>
  <c r="S25" i="1" s="1"/>
  <c r="Q23" i="1"/>
  <c r="R23" i="1" s="1"/>
  <c r="S23" i="1" s="1"/>
  <c r="Q31" i="1"/>
  <c r="R31" i="1" s="1"/>
  <c r="S31" i="1" s="1"/>
  <c r="Q32" i="1"/>
  <c r="R32" i="1" s="1"/>
  <c r="S32" i="1" s="1"/>
  <c r="Q16" i="1"/>
  <c r="R16" i="1" s="1"/>
  <c r="S16" i="1" s="1"/>
  <c r="Q15" i="1"/>
  <c r="R15" i="1" s="1"/>
  <c r="S15" i="1" s="1"/>
  <c r="Q17" i="1"/>
  <c r="R17" i="1" s="1"/>
  <c r="S17" i="1" s="1"/>
  <c r="Q12" i="1"/>
  <c r="R12" i="1" s="1"/>
  <c r="S12" i="1" s="1"/>
  <c r="Q19" i="1"/>
  <c r="R19" i="1" s="1"/>
  <c r="S19" i="1" s="1"/>
  <c r="Q24" i="1"/>
  <c r="R24" i="1" s="1"/>
  <c r="S24" i="1" s="1"/>
  <c r="Q28" i="1"/>
  <c r="R28" i="1" s="1"/>
  <c r="S28" i="1" s="1"/>
  <c r="Q30" i="1"/>
  <c r="R30" i="1" s="1"/>
  <c r="S30" i="1" s="1"/>
</calcChain>
</file>

<file path=xl/sharedStrings.xml><?xml version="1.0" encoding="utf-8"?>
<sst xmlns="http://schemas.openxmlformats.org/spreadsheetml/2006/main" count="101" uniqueCount="61">
  <si>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</si>
  <si>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</si>
  <si>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</si>
  <si>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</si>
  <si>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</si>
  <si>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</si>
  <si>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</si>
  <si>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</si>
  <si>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</si>
  <si>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</si>
  <si>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</si>
  <si>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</si>
  <si>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</si>
  <si>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</si>
  <si>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</si>
  <si>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</si>
  <si>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</si>
  <si>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</si>
  <si>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</si>
  <si>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Albury</t>
  </si>
  <si>
    <t xml:space="preserve">Listen To Maurice   </t>
  </si>
  <si>
    <t xml:space="preserve">Dashing Elgee       </t>
  </si>
  <si>
    <t xml:space="preserve">Flying Gem          </t>
  </si>
  <si>
    <t xml:space="preserve">Silver Canvas       </t>
  </si>
  <si>
    <t xml:space="preserve">Eight Willows       </t>
  </si>
  <si>
    <t xml:space="preserve">La Louve            </t>
  </si>
  <si>
    <t xml:space="preserve">Mon Amore Alice     </t>
  </si>
  <si>
    <t xml:space="preserve">Test Du Style       </t>
  </si>
  <si>
    <t xml:space="preserve">White Spice         </t>
  </si>
  <si>
    <t xml:space="preserve">Hardware Lane       </t>
  </si>
  <si>
    <t xml:space="preserve">Smiler Marshall     </t>
  </si>
  <si>
    <t xml:space="preserve">Ballistic Moon      </t>
  </si>
  <si>
    <t xml:space="preserve">Maddisons Missile   </t>
  </si>
  <si>
    <t xml:space="preserve">Oh No Mikki         </t>
  </si>
  <si>
    <t xml:space="preserve">Chillie Cod         </t>
  </si>
  <si>
    <t xml:space="preserve">Jelt                </t>
  </si>
  <si>
    <t xml:space="preserve">Backwater Trader    </t>
  </si>
  <si>
    <t xml:space="preserve">Destinys Dee Day    </t>
  </si>
  <si>
    <t xml:space="preserve">Prince Of Helena    </t>
  </si>
  <si>
    <t xml:space="preserve">Black Wand          </t>
  </si>
  <si>
    <t xml:space="preserve">Vallauris           </t>
  </si>
  <si>
    <t xml:space="preserve">Tobermory           </t>
  </si>
  <si>
    <t xml:space="preserve">Bells Innocent      </t>
  </si>
  <si>
    <t xml:space="preserve">Saint Henry         </t>
  </si>
  <si>
    <t xml:space="preserve">Zumoradda           </t>
  </si>
  <si>
    <t xml:space="preserve">Greek Tycoon        </t>
  </si>
  <si>
    <t xml:space="preserve">Fil                 </t>
  </si>
  <si>
    <t xml:space="preserve">Easier              </t>
  </si>
  <si>
    <t xml:space="preserve">Benefique           </t>
  </si>
  <si>
    <t xml:space="preserve">Sniperess           </t>
  </si>
  <si>
    <t xml:space="preserve">Miss Clambake       </t>
  </si>
  <si>
    <t xml:space="preserve">Fever Tree          </t>
  </si>
  <si>
    <t xml:space="preserve">Son Of Bielski      </t>
  </si>
  <si>
    <t xml:space="preserve">Snowbella           </t>
  </si>
  <si>
    <t xml:space="preserve">Okra                </t>
  </si>
  <si>
    <t xml:space="preserve">Nicco Roll          </t>
  </si>
  <si>
    <t xml:space="preserve">Liberalized         </t>
  </si>
  <si>
    <t xml:space="preserve">Noble Nightowl      </t>
  </si>
  <si>
    <t xml:space="preserve">Come Get Me         </t>
  </si>
  <si>
    <t xml:space="preserve">Especial Courage    </t>
  </si>
  <si>
    <t xml:space="preserve">Hey Michael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</si>
</sst>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0</xdr:colOff>
      <xdr:row>5</xdr:row>
      <xdr:rowOff>22507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DEF93-9B04-F1B9-90D3-587D737CA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98820" cy="936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49"/>
  <sheetViews>
    <sheetView tabSelected="1" topLeftCell="B1" workbookViewId="0">
      <pane ySplit="8" topLeftCell="A9" activePane="bottomLeft" state="frozen"/>
      <selection activeCell="B1" sqref="B1"/>
      <selection pane="bottomLeft" activeCell="W15" sqref="W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2</v>
      </c>
      <c r="B9" s="5">
        <v>0.54513888888888895</v>
      </c>
      <c r="C9" s="1" t="s">
        <v>19</v>
      </c>
      <c r="D9" s="1">
        <v>1</v>
      </c>
      <c r="E9" s="1">
        <v>1</v>
      </c>
      <c r="F9" s="1" t="s">
        <v>20</v>
      </c>
      <c r="G9" s="1">
        <v>75.58</v>
      </c>
      <c r="H9" s="1">
        <f>1+COUNTIFS(A:A,A9,G:G,"&gt;"&amp;G9)</f>
        <v>1</v>
      </c>
      <c r="I9" s="2">
        <f>AVERAGEIF(A:A,A9,G:G)</f>
        <v>46.24444444444444</v>
      </c>
      <c r="J9" s="2">
        <f t="shared" ref="J9:J18" si="0">G9-I9</f>
        <v>29.335555555555558</v>
      </c>
      <c r="K9" s="2">
        <f t="shared" ref="K9:K18" si="1">90+J9</f>
        <v>119.33555555555556</v>
      </c>
      <c r="L9" s="2">
        <f t="shared" ref="L9:L18" si="2">EXP(0.06*K9)</f>
        <v>1287.0825324699847</v>
      </c>
      <c r="M9" s="2">
        <f>SUMIF(A:A,A9,L:L)</f>
        <v>3025.8304583096697</v>
      </c>
      <c r="N9" s="3">
        <f t="shared" ref="N9:N18" si="3">L9/M9</f>
        <v>0.42536505273629643</v>
      </c>
      <c r="O9" s="6">
        <f t="shared" ref="O9:O18" si="4">1/N9</f>
        <v>2.3509218577482587</v>
      </c>
      <c r="P9" s="3">
        <f t="shared" ref="P9:P18" si="5">IF(O9&gt;21,"",N9)</f>
        <v>0.42536505273629643</v>
      </c>
      <c r="Q9" s="3">
        <f>IF(ISNUMBER(P9),SUMIF(A:A,A9,P:P),"")</f>
        <v>0.91598981705715332</v>
      </c>
      <c r="R9" s="3">
        <f t="shared" ref="R9:R18" si="6">IFERROR(P9*(1/Q9),"")</f>
        <v>0.46437749068312589</v>
      </c>
      <c r="S9" s="7">
        <f t="shared" ref="S9:S18" si="7">IFERROR(1/R9,"")</f>
        <v>2.1534204823944907</v>
      </c>
    </row>
    <row r="10" spans="1:19" x14ac:dyDescent="0.3">
      <c r="A10" s="1">
        <v>2</v>
      </c>
      <c r="B10" s="5">
        <v>0.54513888888888895</v>
      </c>
      <c r="C10" s="1" t="s">
        <v>19</v>
      </c>
      <c r="D10" s="1">
        <v>1</v>
      </c>
      <c r="E10" s="1">
        <v>3</v>
      </c>
      <c r="F10" s="1" t="s">
        <v>22</v>
      </c>
      <c r="G10" s="1">
        <v>56.27</v>
      </c>
      <c r="H10" s="1">
        <f>1+COUNTIFS(A:A,A10,G:G,"&gt;"&amp;G10)</f>
        <v>2</v>
      </c>
      <c r="I10" s="2">
        <f>AVERAGEIF(A:A,A10,G:G)</f>
        <v>46.24444444444444</v>
      </c>
      <c r="J10" s="2">
        <f t="shared" si="0"/>
        <v>10.025555555555563</v>
      </c>
      <c r="K10" s="2">
        <f t="shared" si="1"/>
        <v>100.02555555555557</v>
      </c>
      <c r="L10" s="2">
        <f t="shared" si="2"/>
        <v>404.04785880487248</v>
      </c>
      <c r="M10" s="2">
        <f>SUMIF(A:A,A10,L:L)</f>
        <v>3025.8304583096697</v>
      </c>
      <c r="N10" s="3">
        <f t="shared" si="3"/>
        <v>0.13353288109558761</v>
      </c>
      <c r="O10" s="6">
        <f t="shared" si="4"/>
        <v>7.4887922120407495</v>
      </c>
      <c r="P10" s="3">
        <f t="shared" si="5"/>
        <v>0.13353288109558761</v>
      </c>
      <c r="Q10" s="3">
        <f>IF(ISNUMBER(P10),SUMIF(A:A,A10,P:P),"")</f>
        <v>0.91598981705715332</v>
      </c>
      <c r="R10" s="3">
        <f t="shared" si="6"/>
        <v>0.14577987506956727</v>
      </c>
      <c r="S10" s="7">
        <f t="shared" si="7"/>
        <v>6.8596574082862425</v>
      </c>
    </row>
    <row r="11" spans="1:19" x14ac:dyDescent="0.3">
      <c r="A11" s="1">
        <v>2</v>
      </c>
      <c r="B11" s="5">
        <v>0.54513888888888895</v>
      </c>
      <c r="C11" s="1" t="s">
        <v>19</v>
      </c>
      <c r="D11" s="1">
        <v>1</v>
      </c>
      <c r="E11" s="1">
        <v>4</v>
      </c>
      <c r="F11" s="1" t="s">
        <v>23</v>
      </c>
      <c r="G11" s="1">
        <v>53.79</v>
      </c>
      <c r="H11" s="1">
        <f>1+COUNTIFS(A:A,A11,G:G,"&gt;"&amp;G11)</f>
        <v>3</v>
      </c>
      <c r="I11" s="2">
        <f>AVERAGEIF(A:A,A11,G:G)</f>
        <v>46.24444444444444</v>
      </c>
      <c r="J11" s="2">
        <f t="shared" si="0"/>
        <v>7.5455555555555591</v>
      </c>
      <c r="K11" s="2">
        <f t="shared" si="1"/>
        <v>97.545555555555552</v>
      </c>
      <c r="L11" s="2">
        <f t="shared" si="2"/>
        <v>348.18478608131784</v>
      </c>
      <c r="M11" s="2">
        <f>SUMIF(A:A,A11,L:L)</f>
        <v>3025.8304583096697</v>
      </c>
      <c r="N11" s="3">
        <f t="shared" si="3"/>
        <v>0.11507081803777781</v>
      </c>
      <c r="O11" s="6">
        <f t="shared" si="4"/>
        <v>8.6903006083757877</v>
      </c>
      <c r="P11" s="3">
        <f t="shared" si="5"/>
        <v>0.11507081803777781</v>
      </c>
      <c r="Q11" s="3">
        <f>IF(ISNUMBER(P11),SUMIF(A:A,A11,P:P),"")</f>
        <v>0.91598981705715332</v>
      </c>
      <c r="R11" s="3">
        <f t="shared" si="6"/>
        <v>0.12562456033351072</v>
      </c>
      <c r="S11" s="7">
        <f t="shared" si="7"/>
        <v>7.9602268644378062</v>
      </c>
    </row>
    <row r="12" spans="1:19" x14ac:dyDescent="0.3">
      <c r="A12" s="1">
        <v>2</v>
      </c>
      <c r="B12" s="5">
        <v>0.54513888888888895</v>
      </c>
      <c r="C12" s="1" t="s">
        <v>19</v>
      </c>
      <c r="D12" s="1">
        <v>1</v>
      </c>
      <c r="E12" s="1">
        <v>8</v>
      </c>
      <c r="F12" s="1" t="s">
        <v>27</v>
      </c>
      <c r="G12" s="1">
        <v>49.99</v>
      </c>
      <c r="H12" s="1">
        <f>1+COUNTIFS(A:A,A12,G:G,"&gt;"&amp;G12)</f>
        <v>4</v>
      </c>
      <c r="I12" s="2">
        <f>AVERAGEIF(A:A,A12,G:G)</f>
        <v>46.24444444444444</v>
      </c>
      <c r="J12" s="2">
        <f t="shared" si="0"/>
        <v>3.745555555555562</v>
      </c>
      <c r="K12" s="2">
        <f t="shared" si="1"/>
        <v>93.745555555555569</v>
      </c>
      <c r="L12" s="2">
        <f t="shared" si="2"/>
        <v>277.19835510495528</v>
      </c>
      <c r="M12" s="2">
        <f>SUMIF(A:A,A12,L:L)</f>
        <v>3025.8304583096697</v>
      </c>
      <c r="N12" s="3">
        <f t="shared" si="3"/>
        <v>9.161066983898615E-2</v>
      </c>
      <c r="O12" s="6">
        <f t="shared" si="4"/>
        <v>10.915759067776586</v>
      </c>
      <c r="P12" s="3">
        <f t="shared" si="5"/>
        <v>9.161066983898615E-2</v>
      </c>
      <c r="Q12" s="3">
        <f>IF(ISNUMBER(P12),SUMIF(A:A,A12,P:P),"")</f>
        <v>0.91598981705715332</v>
      </c>
      <c r="R12" s="3">
        <f t="shared" si="6"/>
        <v>0.10001276011267064</v>
      </c>
      <c r="S12" s="7">
        <f t="shared" si="7"/>
        <v>9.9987241515326382</v>
      </c>
    </row>
    <row r="13" spans="1:19" x14ac:dyDescent="0.3">
      <c r="A13" s="1">
        <v>2</v>
      </c>
      <c r="B13" s="5">
        <v>0.54513888888888895</v>
      </c>
      <c r="C13" s="1" t="s">
        <v>19</v>
      </c>
      <c r="D13" s="1">
        <v>1</v>
      </c>
      <c r="E13" s="1">
        <v>9</v>
      </c>
      <c r="F13" s="1" t="s">
        <v>28</v>
      </c>
      <c r="G13" s="1">
        <v>47.15</v>
      </c>
      <c r="H13" s="1">
        <f>1+COUNTIFS(A:A,A13,G:G,"&gt;"&amp;G13)</f>
        <v>5</v>
      </c>
      <c r="I13" s="2">
        <f>AVERAGEIF(A:A,A13,G:G)</f>
        <v>46.24444444444444</v>
      </c>
      <c r="J13" s="2">
        <f t="shared" si="0"/>
        <v>0.90555555555555856</v>
      </c>
      <c r="K13" s="2">
        <f t="shared" si="1"/>
        <v>90.905555555555566</v>
      </c>
      <c r="L13" s="2">
        <f t="shared" si="2"/>
        <v>233.76897312717861</v>
      </c>
      <c r="M13" s="2">
        <f>SUMIF(A:A,A13,L:L)</f>
        <v>3025.8304583096697</v>
      </c>
      <c r="N13" s="3">
        <f t="shared" si="3"/>
        <v>7.7257789670664434E-2</v>
      </c>
      <c r="O13" s="6">
        <f t="shared" si="4"/>
        <v>12.94367861496962</v>
      </c>
      <c r="P13" s="3">
        <f t="shared" si="5"/>
        <v>7.7257789670664434E-2</v>
      </c>
      <c r="Q13" s="3">
        <f>IF(ISNUMBER(P13),SUMIF(A:A,A13,P:P),"")</f>
        <v>0.91598981705715332</v>
      </c>
      <c r="R13" s="3">
        <f t="shared" si="6"/>
        <v>8.4343502768267034E-2</v>
      </c>
      <c r="S13" s="7">
        <f t="shared" si="7"/>
        <v>11.85627780657261</v>
      </c>
    </row>
    <row r="14" spans="1:19" x14ac:dyDescent="0.3">
      <c r="A14" s="1">
        <v>2</v>
      </c>
      <c r="B14" s="5">
        <v>0.54513888888888895</v>
      </c>
      <c r="C14" s="1" t="s">
        <v>19</v>
      </c>
      <c r="D14" s="1">
        <v>1</v>
      </c>
      <c r="E14" s="1">
        <v>6</v>
      </c>
      <c r="F14" s="1" t="s">
        <v>25</v>
      </c>
      <c r="G14" s="1">
        <v>46.24</v>
      </c>
      <c r="H14" s="1">
        <f>1+COUNTIFS(A:A,A14,G:G,"&gt;"&amp;G14)</f>
        <v>6</v>
      </c>
      <c r="I14" s="2">
        <f>AVERAGEIF(A:A,A14,G:G)</f>
        <v>46.24444444444444</v>
      </c>
      <c r="J14" s="2">
        <f t="shared" si="0"/>
        <v>-4.4444444444380338E-3</v>
      </c>
      <c r="K14" s="2">
        <f t="shared" si="1"/>
        <v>89.995555555555569</v>
      </c>
      <c r="L14" s="2">
        <f t="shared" si="2"/>
        <v>221.34738236472782</v>
      </c>
      <c r="M14" s="2">
        <f>SUMIF(A:A,A14,L:L)</f>
        <v>3025.8304583096697</v>
      </c>
      <c r="N14" s="3">
        <f t="shared" si="3"/>
        <v>7.3152605677840876E-2</v>
      </c>
      <c r="O14" s="6">
        <f t="shared" si="4"/>
        <v>13.670053045053956</v>
      </c>
      <c r="P14" s="3">
        <f t="shared" si="5"/>
        <v>7.3152605677840876E-2</v>
      </c>
      <c r="Q14" s="3">
        <f>IF(ISNUMBER(P14),SUMIF(A:A,A14,P:P),"")</f>
        <v>0.91598981705715332</v>
      </c>
      <c r="R14" s="3">
        <f t="shared" si="6"/>
        <v>7.9861811032858346E-2</v>
      </c>
      <c r="S14" s="7">
        <f t="shared" si="7"/>
        <v>12.521629387900557</v>
      </c>
    </row>
    <row r="15" spans="1:19" x14ac:dyDescent="0.3">
      <c r="A15" s="1">
        <v>2</v>
      </c>
      <c r="B15" s="5">
        <v>0.54513888888888895</v>
      </c>
      <c r="C15" s="1" t="s">
        <v>19</v>
      </c>
      <c r="D15" s="1">
        <v>1</v>
      </c>
      <c r="E15" s="1">
        <v>5</v>
      </c>
      <c r="F15" s="1" t="s">
        <v>24</v>
      </c>
      <c r="G15" s="1">
        <v>37.630000000000003</v>
      </c>
      <c r="H15" s="1">
        <f>1+COUNTIFS(A:A,A15,G:G,"&gt;"&amp;G15)</f>
        <v>7</v>
      </c>
      <c r="I15" s="2">
        <f>AVERAGEIF(A:A,A15,G:G)</f>
        <v>46.24444444444444</v>
      </c>
      <c r="J15" s="2">
        <f t="shared" si="0"/>
        <v>-8.6144444444444375</v>
      </c>
      <c r="K15" s="2">
        <f t="shared" si="1"/>
        <v>81.385555555555555</v>
      </c>
      <c r="L15" s="2">
        <f t="shared" si="2"/>
        <v>132.04375346838341</v>
      </c>
      <c r="M15" s="2">
        <f>SUMIF(A:A,A15,L:L)</f>
        <v>3025.8304583096697</v>
      </c>
      <c r="N15" s="3">
        <f t="shared" si="3"/>
        <v>4.3638847347100697E-2</v>
      </c>
      <c r="O15" s="6">
        <f t="shared" si="4"/>
        <v>22.91536236156885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2</v>
      </c>
      <c r="B16" s="5">
        <v>0.54513888888888895</v>
      </c>
      <c r="C16" s="1" t="s">
        <v>19</v>
      </c>
      <c r="D16" s="1">
        <v>1</v>
      </c>
      <c r="E16" s="1">
        <v>2</v>
      </c>
      <c r="F16" s="1" t="s">
        <v>21</v>
      </c>
      <c r="G16" s="1">
        <v>25.2</v>
      </c>
      <c r="H16" s="1">
        <f>1+COUNTIFS(A:A,A16,G:G,"&gt;"&amp;G16)</f>
        <v>8</v>
      </c>
      <c r="I16" s="2">
        <f>AVERAGEIF(A:A,A16,G:G)</f>
        <v>46.24444444444444</v>
      </c>
      <c r="J16" s="2">
        <f t="shared" si="0"/>
        <v>-21.044444444444441</v>
      </c>
      <c r="K16" s="2">
        <f t="shared" si="1"/>
        <v>68.955555555555563</v>
      </c>
      <c r="L16" s="2">
        <f t="shared" si="2"/>
        <v>62.635570359235501</v>
      </c>
      <c r="M16" s="2">
        <f>SUMIF(A:A,A16,L:L)</f>
        <v>3025.8304583096697</v>
      </c>
      <c r="N16" s="3">
        <f t="shared" si="3"/>
        <v>2.0700290787021104E-2</v>
      </c>
      <c r="O16" s="6">
        <f t="shared" si="4"/>
        <v>48.308500121505105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2</v>
      </c>
      <c r="B17" s="5">
        <v>0.54513888888888895</v>
      </c>
      <c r="C17" s="1" t="s">
        <v>19</v>
      </c>
      <c r="D17" s="1">
        <v>1</v>
      </c>
      <c r="E17" s="1">
        <v>7</v>
      </c>
      <c r="F17" s="1" t="s">
        <v>26</v>
      </c>
      <c r="G17" s="1">
        <v>24.35</v>
      </c>
      <c r="H17" s="1">
        <f>1+COUNTIFS(A:A,A17,G:G,"&gt;"&amp;G17)</f>
        <v>9</v>
      </c>
      <c r="I17" s="2">
        <f>AVERAGEIF(A:A,A17,G:G)</f>
        <v>46.24444444444444</v>
      </c>
      <c r="J17" s="2">
        <f t="shared" si="0"/>
        <v>-21.894444444444439</v>
      </c>
      <c r="K17" s="2">
        <f t="shared" si="1"/>
        <v>68.105555555555554</v>
      </c>
      <c r="L17" s="2">
        <f t="shared" si="2"/>
        <v>59.52124652901459</v>
      </c>
      <c r="M17" s="2">
        <f>SUMIF(A:A,A17,L:L)</f>
        <v>3025.8304583096697</v>
      </c>
      <c r="N17" s="3">
        <f t="shared" si="3"/>
        <v>1.9671044808725058E-2</v>
      </c>
      <c r="O17" s="6">
        <f t="shared" si="4"/>
        <v>50.836140618034264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6</v>
      </c>
      <c r="B18" s="5">
        <v>0.61805555555555558</v>
      </c>
      <c r="C18" s="1" t="s">
        <v>19</v>
      </c>
      <c r="D18" s="1">
        <v>4</v>
      </c>
      <c r="E18" s="1">
        <v>1</v>
      </c>
      <c r="F18" s="1" t="s">
        <v>29</v>
      </c>
      <c r="G18" s="1">
        <v>71.56</v>
      </c>
      <c r="H18" s="1">
        <f>1+COUNTIFS(A:A,A18,G:G,"&gt;"&amp;G18)</f>
        <v>1</v>
      </c>
      <c r="I18" s="2">
        <f>AVERAGEIF(A:A,A18,G:G)</f>
        <v>45.420000000000009</v>
      </c>
      <c r="J18" s="2">
        <f t="shared" si="0"/>
        <v>26.139999999999993</v>
      </c>
      <c r="K18" s="2">
        <f t="shared" si="1"/>
        <v>116.13999999999999</v>
      </c>
      <c r="L18" s="2">
        <f t="shared" si="2"/>
        <v>1062.5213556161311</v>
      </c>
      <c r="M18" s="2">
        <f>SUMIF(A:A,A18,L:L)</f>
        <v>2771.9469838311229</v>
      </c>
      <c r="N18" s="3">
        <f t="shared" si="3"/>
        <v>0.38331229342186574</v>
      </c>
      <c r="O18" s="6">
        <f t="shared" si="4"/>
        <v>2.6088388427955276</v>
      </c>
      <c r="P18" s="3">
        <f t="shared" si="5"/>
        <v>0.38331229342186574</v>
      </c>
      <c r="Q18" s="3">
        <f>IF(ISNUMBER(P18),SUMIF(A:A,A18,P:P),"")</f>
        <v>0.89877066380970738</v>
      </c>
      <c r="R18" s="3">
        <f t="shared" si="6"/>
        <v>0.42648509665088791</v>
      </c>
      <c r="S18" s="7">
        <f t="shared" si="7"/>
        <v>2.3447478185118853</v>
      </c>
    </row>
    <row r="19" spans="1:19" x14ac:dyDescent="0.3">
      <c r="A19" s="1">
        <v>6</v>
      </c>
      <c r="B19" s="5">
        <v>0.61805555555555558</v>
      </c>
      <c r="C19" s="1" t="s">
        <v>19</v>
      </c>
      <c r="D19" s="1">
        <v>4</v>
      </c>
      <c r="E19" s="1">
        <v>3</v>
      </c>
      <c r="F19" s="1" t="s">
        <v>30</v>
      </c>
      <c r="G19" s="1">
        <v>55.29</v>
      </c>
      <c r="H19" s="1">
        <f>1+COUNTIFS(A:A,A19,G:G,"&gt;"&amp;G19)</f>
        <v>2</v>
      </c>
      <c r="I19" s="2">
        <f>AVERAGEIF(A:A,A19,G:G)</f>
        <v>45.420000000000009</v>
      </c>
      <c r="J19" s="2">
        <f t="shared" ref="J19:J32" si="8">G19-I19</f>
        <v>9.8699999999999903</v>
      </c>
      <c r="K19" s="2">
        <f t="shared" ref="K19:K32" si="9">90+J19</f>
        <v>99.86999999999999</v>
      </c>
      <c r="L19" s="2">
        <f t="shared" ref="L19:L32" si="10">EXP(0.06*K19)</f>
        <v>400.29428936152317</v>
      </c>
      <c r="M19" s="2">
        <f>SUMIF(A:A,A19,L:L)</f>
        <v>2771.9469838311229</v>
      </c>
      <c r="N19" s="3">
        <f t="shared" ref="N19:N32" si="11">L19/M19</f>
        <v>0.14440907120390675</v>
      </c>
      <c r="O19" s="6">
        <f t="shared" ref="O19:O32" si="12">1/N19</f>
        <v>6.9247727422053149</v>
      </c>
      <c r="P19" s="3">
        <f t="shared" ref="P19:P32" si="13">IF(O19&gt;21,"",N19)</f>
        <v>0.14440907120390675</v>
      </c>
      <c r="Q19" s="3">
        <f>IF(ISNUMBER(P19),SUMIF(A:A,A19,P:P),"")</f>
        <v>0.89877066380970738</v>
      </c>
      <c r="R19" s="3">
        <f t="shared" ref="R19:R32" si="14">IFERROR(P19*(1/Q19),"")</f>
        <v>0.16067399284238523</v>
      </c>
      <c r="S19" s="7">
        <f t="shared" ref="S19:S32" si="15">IFERROR(1/R19,"")</f>
        <v>6.2237825942432394</v>
      </c>
    </row>
    <row r="20" spans="1:19" x14ac:dyDescent="0.3">
      <c r="A20" s="1">
        <v>6</v>
      </c>
      <c r="B20" s="5">
        <v>0.61805555555555558</v>
      </c>
      <c r="C20" s="1" t="s">
        <v>19</v>
      </c>
      <c r="D20" s="1">
        <v>4</v>
      </c>
      <c r="E20" s="1">
        <v>5</v>
      </c>
      <c r="F20" s="1" t="s">
        <v>32</v>
      </c>
      <c r="G20" s="1">
        <v>51.28</v>
      </c>
      <c r="H20" s="1">
        <f>1+COUNTIFS(A:A,A20,G:G,"&gt;"&amp;G20)</f>
        <v>3</v>
      </c>
      <c r="I20" s="2">
        <f>AVERAGEIF(A:A,A20,G:G)</f>
        <v>45.420000000000009</v>
      </c>
      <c r="J20" s="2">
        <f t="shared" si="8"/>
        <v>5.8599999999999923</v>
      </c>
      <c r="K20" s="2">
        <f t="shared" si="9"/>
        <v>95.859999999999985</v>
      </c>
      <c r="L20" s="2">
        <f t="shared" si="10"/>
        <v>314.69376772076947</v>
      </c>
      <c r="M20" s="2">
        <f>SUMIF(A:A,A20,L:L)</f>
        <v>2771.9469838311229</v>
      </c>
      <c r="N20" s="3">
        <f t="shared" si="11"/>
        <v>0.1135280615236838</v>
      </c>
      <c r="O20" s="6">
        <f t="shared" si="12"/>
        <v>8.8083949164531781</v>
      </c>
      <c r="P20" s="3">
        <f t="shared" si="13"/>
        <v>0.1135280615236838</v>
      </c>
      <c r="Q20" s="3">
        <f>IF(ISNUMBER(P20),SUMIF(A:A,A20,P:P),"")</f>
        <v>0.89877066380970738</v>
      </c>
      <c r="R20" s="3">
        <f t="shared" si="14"/>
        <v>0.12631482768080265</v>
      </c>
      <c r="S20" s="7">
        <f t="shared" si="15"/>
        <v>7.9167269461586747</v>
      </c>
    </row>
    <row r="21" spans="1:19" x14ac:dyDescent="0.3">
      <c r="A21" s="1">
        <v>6</v>
      </c>
      <c r="B21" s="5">
        <v>0.61805555555555558</v>
      </c>
      <c r="C21" s="1" t="s">
        <v>19</v>
      </c>
      <c r="D21" s="1">
        <v>4</v>
      </c>
      <c r="E21" s="1">
        <v>10</v>
      </c>
      <c r="F21" s="1" t="s">
        <v>36</v>
      </c>
      <c r="G21" s="1">
        <v>49.74</v>
      </c>
      <c r="H21" s="1">
        <f>1+COUNTIFS(A:A,A21,G:G,"&gt;"&amp;G21)</f>
        <v>4</v>
      </c>
      <c r="I21" s="2">
        <f>AVERAGEIF(A:A,A21,G:G)</f>
        <v>45.420000000000009</v>
      </c>
      <c r="J21" s="2">
        <f t="shared" si="8"/>
        <v>4.3199999999999932</v>
      </c>
      <c r="K21" s="2">
        <f t="shared" si="9"/>
        <v>94.32</v>
      </c>
      <c r="L21" s="2">
        <f t="shared" si="10"/>
        <v>286.91901550507646</v>
      </c>
      <c r="M21" s="2">
        <f>SUMIF(A:A,A21,L:L)</f>
        <v>2771.9469838311229</v>
      </c>
      <c r="N21" s="3">
        <f t="shared" si="11"/>
        <v>0.10350811800466837</v>
      </c>
      <c r="O21" s="6">
        <f t="shared" si="12"/>
        <v>9.6610779838050824</v>
      </c>
      <c r="P21" s="3">
        <f t="shared" si="13"/>
        <v>0.10350811800466837</v>
      </c>
      <c r="Q21" s="3">
        <f>IF(ISNUMBER(P21),SUMIF(A:A,A21,P:P),"")</f>
        <v>0.89877066380970738</v>
      </c>
      <c r="R21" s="3">
        <f t="shared" si="14"/>
        <v>0.11516632904540783</v>
      </c>
      <c r="S21" s="7">
        <f t="shared" si="15"/>
        <v>8.6830934726218416</v>
      </c>
    </row>
    <row r="22" spans="1:19" x14ac:dyDescent="0.3">
      <c r="A22" s="1">
        <v>6</v>
      </c>
      <c r="B22" s="5">
        <v>0.61805555555555558</v>
      </c>
      <c r="C22" s="1" t="s">
        <v>19</v>
      </c>
      <c r="D22" s="1">
        <v>4</v>
      </c>
      <c r="E22" s="1">
        <v>8</v>
      </c>
      <c r="F22" s="1" t="s">
        <v>34</v>
      </c>
      <c r="G22" s="1">
        <v>45.24</v>
      </c>
      <c r="H22" s="1">
        <f>1+COUNTIFS(A:A,A22,G:G,"&gt;"&amp;G22)</f>
        <v>5</v>
      </c>
      <c r="I22" s="2">
        <f>AVERAGEIF(A:A,A22,G:G)</f>
        <v>45.420000000000009</v>
      </c>
      <c r="J22" s="2">
        <f t="shared" si="8"/>
        <v>-0.18000000000000682</v>
      </c>
      <c r="K22" s="2">
        <f t="shared" si="9"/>
        <v>89.82</v>
      </c>
      <c r="L22" s="2">
        <f t="shared" si="10"/>
        <v>219.02809297189307</v>
      </c>
      <c r="M22" s="2">
        <f>SUMIF(A:A,A22,L:L)</f>
        <v>2771.9469838311229</v>
      </c>
      <c r="N22" s="3">
        <f t="shared" si="11"/>
        <v>7.9015974782163101E-2</v>
      </c>
      <c r="O22" s="6">
        <f t="shared" si="12"/>
        <v>12.655668714546287</v>
      </c>
      <c r="P22" s="3">
        <f t="shared" si="13"/>
        <v>7.9015974782163101E-2</v>
      </c>
      <c r="Q22" s="3">
        <f>IF(ISNUMBER(P22),SUMIF(A:A,A22,P:P),"")</f>
        <v>0.89877066380970738</v>
      </c>
      <c r="R22" s="3">
        <f t="shared" si="14"/>
        <v>8.7915614031315106E-2</v>
      </c>
      <c r="S22" s="7">
        <f t="shared" si="15"/>
        <v>11.374543771528513</v>
      </c>
    </row>
    <row r="23" spans="1:19" x14ac:dyDescent="0.3">
      <c r="A23" s="1">
        <v>6</v>
      </c>
      <c r="B23" s="5">
        <v>0.61805555555555558</v>
      </c>
      <c r="C23" s="1" t="s">
        <v>19</v>
      </c>
      <c r="D23" s="1">
        <v>4</v>
      </c>
      <c r="E23" s="1">
        <v>9</v>
      </c>
      <c r="F23" s="1" t="s">
        <v>35</v>
      </c>
      <c r="G23" s="1">
        <v>44.37</v>
      </c>
      <c r="H23" s="1">
        <f>1+COUNTIFS(A:A,A23,G:G,"&gt;"&amp;G23)</f>
        <v>6</v>
      </c>
      <c r="I23" s="2">
        <f>AVERAGEIF(A:A,A23,G:G)</f>
        <v>45.420000000000009</v>
      </c>
      <c r="J23" s="2">
        <f t="shared" si="8"/>
        <v>-1.0500000000000114</v>
      </c>
      <c r="K23" s="2">
        <f t="shared" si="9"/>
        <v>88.949999999999989</v>
      </c>
      <c r="L23" s="2">
        <f t="shared" si="10"/>
        <v>207.88810952782117</v>
      </c>
      <c r="M23" s="2">
        <f>SUMIF(A:A,A23,L:L)</f>
        <v>2771.9469838311229</v>
      </c>
      <c r="N23" s="3">
        <f t="shared" si="11"/>
        <v>7.4997144873419588E-2</v>
      </c>
      <c r="O23" s="6">
        <f t="shared" si="12"/>
        <v>13.333840930715469</v>
      </c>
      <c r="P23" s="3">
        <f t="shared" si="13"/>
        <v>7.4997144873419588E-2</v>
      </c>
      <c r="Q23" s="3">
        <f>IF(ISNUMBER(P23),SUMIF(A:A,A23,P:P),"")</f>
        <v>0.89877066380970738</v>
      </c>
      <c r="R23" s="3">
        <f t="shared" si="14"/>
        <v>8.3444139749201243E-2</v>
      </c>
      <c r="S23" s="7">
        <f t="shared" si="15"/>
        <v>11.984065064432189</v>
      </c>
    </row>
    <row r="24" spans="1:19" x14ac:dyDescent="0.3">
      <c r="A24" s="1">
        <v>6</v>
      </c>
      <c r="B24" s="5">
        <v>0.61805555555555558</v>
      </c>
      <c r="C24" s="1" t="s">
        <v>19</v>
      </c>
      <c r="D24" s="1">
        <v>4</v>
      </c>
      <c r="E24" s="1">
        <v>6</v>
      </c>
      <c r="F24" s="1" t="s">
        <v>33</v>
      </c>
      <c r="G24" s="1">
        <v>36.72</v>
      </c>
      <c r="H24" s="1">
        <f>1+COUNTIFS(A:A,A24,G:G,"&gt;"&amp;G24)</f>
        <v>7</v>
      </c>
      <c r="I24" s="2">
        <f>AVERAGEIF(A:A,A24,G:G)</f>
        <v>45.420000000000009</v>
      </c>
      <c r="J24" s="2">
        <f t="shared" si="8"/>
        <v>-8.7000000000000099</v>
      </c>
      <c r="K24" s="2">
        <f t="shared" si="9"/>
        <v>81.299999999999983</v>
      </c>
      <c r="L24" s="2">
        <f t="shared" si="10"/>
        <v>131.3676656439664</v>
      </c>
      <c r="M24" s="2">
        <f>SUMIF(A:A,A24,L:L)</f>
        <v>2771.9469838311229</v>
      </c>
      <c r="N24" s="3">
        <f t="shared" si="11"/>
        <v>4.7391839169449931E-2</v>
      </c>
      <c r="O24" s="6">
        <f t="shared" si="12"/>
        <v>21.100679305238426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6</v>
      </c>
      <c r="B25" s="5">
        <v>0.61805555555555558</v>
      </c>
      <c r="C25" s="1" t="s">
        <v>19</v>
      </c>
      <c r="D25" s="1">
        <v>4</v>
      </c>
      <c r="E25" s="1">
        <v>4</v>
      </c>
      <c r="F25" s="1" t="s">
        <v>31</v>
      </c>
      <c r="G25" s="1">
        <v>27.6</v>
      </c>
      <c r="H25" s="1">
        <f>1+COUNTIFS(A:A,A25,G:G,"&gt;"&amp;G25)</f>
        <v>8</v>
      </c>
      <c r="I25" s="2">
        <f>AVERAGEIF(A:A,A25,G:G)</f>
        <v>45.420000000000009</v>
      </c>
      <c r="J25" s="2">
        <f t="shared" si="8"/>
        <v>-17.820000000000007</v>
      </c>
      <c r="K25" s="2">
        <f t="shared" si="9"/>
        <v>72.179999999999993</v>
      </c>
      <c r="L25" s="2">
        <f t="shared" si="10"/>
        <v>76.005066307096186</v>
      </c>
      <c r="M25" s="2">
        <f>SUMIF(A:A,A25,L:L)</f>
        <v>2771.9469838311229</v>
      </c>
      <c r="N25" s="3">
        <f t="shared" si="11"/>
        <v>2.7419379501280785E-2</v>
      </c>
      <c r="O25" s="6">
        <f t="shared" si="12"/>
        <v>36.470555431543922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6</v>
      </c>
      <c r="B26" s="5">
        <v>0.61805555555555558</v>
      </c>
      <c r="C26" s="1" t="s">
        <v>19</v>
      </c>
      <c r="D26" s="1">
        <v>4</v>
      </c>
      <c r="E26" s="1">
        <v>11</v>
      </c>
      <c r="F26" s="1" t="s">
        <v>37</v>
      </c>
      <c r="G26" s="1">
        <v>26.98</v>
      </c>
      <c r="H26" s="1">
        <f>1+COUNTIFS(A:A,A26,G:G,"&gt;"&amp;G26)</f>
        <v>9</v>
      </c>
      <c r="I26" s="2">
        <f>AVERAGEIF(A:A,A26,G:G)</f>
        <v>45.420000000000009</v>
      </c>
      <c r="J26" s="2">
        <f t="shared" si="8"/>
        <v>-18.440000000000008</v>
      </c>
      <c r="K26" s="2">
        <f t="shared" si="9"/>
        <v>71.559999999999988</v>
      </c>
      <c r="L26" s="2">
        <f t="shared" si="10"/>
        <v>73.229621176845541</v>
      </c>
      <c r="M26" s="2">
        <f>SUMIF(A:A,A26,L:L)</f>
        <v>2771.9469838311229</v>
      </c>
      <c r="N26" s="3">
        <f t="shared" si="11"/>
        <v>2.6418117519561822E-2</v>
      </c>
      <c r="O26" s="6">
        <f t="shared" si="12"/>
        <v>37.852810642527047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8</v>
      </c>
      <c r="B27" s="5">
        <v>0.64236111111111105</v>
      </c>
      <c r="C27" s="1" t="s">
        <v>19</v>
      </c>
      <c r="D27" s="1">
        <v>5</v>
      </c>
      <c r="E27" s="1">
        <v>1</v>
      </c>
      <c r="F27" s="1" t="s">
        <v>38</v>
      </c>
      <c r="G27" s="1">
        <v>73.13</v>
      </c>
      <c r="H27" s="1">
        <f>1+COUNTIFS(A:A,A27,G:G,"&gt;"&amp;G27)</f>
        <v>1</v>
      </c>
      <c r="I27" s="2">
        <f>AVERAGEIF(A:A,A27,G:G)</f>
        <v>47.246666666666663</v>
      </c>
      <c r="J27" s="2">
        <f t="shared" si="8"/>
        <v>25.883333333333333</v>
      </c>
      <c r="K27" s="2">
        <f t="shared" si="9"/>
        <v>115.88333333333333</v>
      </c>
      <c r="L27" s="2">
        <f t="shared" si="10"/>
        <v>1046.2838762363167</v>
      </c>
      <c r="M27" s="2">
        <f>SUMIF(A:A,A27,L:L)</f>
        <v>1884.0264014202353</v>
      </c>
      <c r="N27" s="3">
        <f t="shared" si="11"/>
        <v>0.55534459360420674</v>
      </c>
      <c r="O27" s="6">
        <f t="shared" si="12"/>
        <v>1.8006837763738068</v>
      </c>
      <c r="P27" s="3">
        <f t="shared" si="13"/>
        <v>0.55534459360420674</v>
      </c>
      <c r="Q27" s="3">
        <f>IF(ISNUMBER(P27),SUMIF(A:A,A27,P:P),"")</f>
        <v>1</v>
      </c>
      <c r="R27" s="3">
        <f t="shared" si="14"/>
        <v>0.55534459360420674</v>
      </c>
      <c r="S27" s="7">
        <f t="shared" si="15"/>
        <v>1.8006837763738068</v>
      </c>
    </row>
    <row r="28" spans="1:19" x14ac:dyDescent="0.3">
      <c r="A28" s="1">
        <v>8</v>
      </c>
      <c r="B28" s="5">
        <v>0.64236111111111105</v>
      </c>
      <c r="C28" s="1" t="s">
        <v>19</v>
      </c>
      <c r="D28" s="1">
        <v>5</v>
      </c>
      <c r="E28" s="1">
        <v>5</v>
      </c>
      <c r="F28" s="1" t="s">
        <v>40</v>
      </c>
      <c r="G28" s="1">
        <v>46.85</v>
      </c>
      <c r="H28" s="1">
        <f>1+COUNTIFS(A:A,A28,G:G,"&gt;"&amp;G28)</f>
        <v>2</v>
      </c>
      <c r="I28" s="2">
        <f>AVERAGEIF(A:A,A28,G:G)</f>
        <v>47.246666666666663</v>
      </c>
      <c r="J28" s="2">
        <f t="shared" si="8"/>
        <v>-0.39666666666666117</v>
      </c>
      <c r="K28" s="2">
        <f t="shared" si="9"/>
        <v>89.603333333333339</v>
      </c>
      <c r="L28" s="2">
        <f t="shared" si="10"/>
        <v>216.19915569630425</v>
      </c>
      <c r="M28" s="2">
        <f>SUMIF(A:A,A28,L:L)</f>
        <v>1884.0264014202353</v>
      </c>
      <c r="N28" s="3">
        <f t="shared" si="11"/>
        <v>0.11475378239568558</v>
      </c>
      <c r="O28" s="6">
        <f t="shared" si="12"/>
        <v>8.7143097083447181</v>
      </c>
      <c r="P28" s="3">
        <f t="shared" si="13"/>
        <v>0.11475378239568558</v>
      </c>
      <c r="Q28" s="3">
        <f>IF(ISNUMBER(P28),SUMIF(A:A,A28,P:P),"")</f>
        <v>1</v>
      </c>
      <c r="R28" s="3">
        <f t="shared" si="14"/>
        <v>0.11475378239568558</v>
      </c>
      <c r="S28" s="7">
        <f t="shared" si="15"/>
        <v>8.7143097083447181</v>
      </c>
    </row>
    <row r="29" spans="1:19" x14ac:dyDescent="0.3">
      <c r="A29" s="1">
        <v>8</v>
      </c>
      <c r="B29" s="5">
        <v>0.64236111111111105</v>
      </c>
      <c r="C29" s="1" t="s">
        <v>19</v>
      </c>
      <c r="D29" s="1">
        <v>5</v>
      </c>
      <c r="E29" s="1">
        <v>7</v>
      </c>
      <c r="F29" s="1" t="s">
        <v>41</v>
      </c>
      <c r="G29" s="1">
        <v>43.88</v>
      </c>
      <c r="H29" s="1">
        <f>1+COUNTIFS(A:A,A29,G:G,"&gt;"&amp;G29)</f>
        <v>3</v>
      </c>
      <c r="I29" s="2">
        <f>AVERAGEIF(A:A,A29,G:G)</f>
        <v>47.246666666666663</v>
      </c>
      <c r="J29" s="2">
        <f t="shared" si="8"/>
        <v>-3.36666666666666</v>
      </c>
      <c r="K29" s="2">
        <f t="shared" si="9"/>
        <v>86.63333333333334</v>
      </c>
      <c r="L29" s="2">
        <f t="shared" si="10"/>
        <v>180.91005969430918</v>
      </c>
      <c r="M29" s="2">
        <f>SUMIF(A:A,A29,L:L)</f>
        <v>1884.0264014202353</v>
      </c>
      <c r="N29" s="3">
        <f t="shared" si="11"/>
        <v>9.6023102201717447E-2</v>
      </c>
      <c r="O29" s="6">
        <f t="shared" si="12"/>
        <v>10.414160520447279</v>
      </c>
      <c r="P29" s="3">
        <f t="shared" si="13"/>
        <v>9.6023102201717447E-2</v>
      </c>
      <c r="Q29" s="3">
        <f>IF(ISNUMBER(P29),SUMIF(A:A,A29,P:P),"")</f>
        <v>1</v>
      </c>
      <c r="R29" s="3">
        <f t="shared" si="14"/>
        <v>9.6023102201717447E-2</v>
      </c>
      <c r="S29" s="7">
        <f t="shared" si="15"/>
        <v>10.414160520447279</v>
      </c>
    </row>
    <row r="30" spans="1:19" x14ac:dyDescent="0.3">
      <c r="A30" s="1">
        <v>8</v>
      </c>
      <c r="B30" s="5">
        <v>0.64236111111111105</v>
      </c>
      <c r="C30" s="1" t="s">
        <v>19</v>
      </c>
      <c r="D30" s="1">
        <v>5</v>
      </c>
      <c r="E30" s="1">
        <v>9</v>
      </c>
      <c r="F30" s="1" t="s">
        <v>42</v>
      </c>
      <c r="G30" s="1">
        <v>43.29</v>
      </c>
      <c r="H30" s="1">
        <f>1+COUNTIFS(A:A,A30,G:G,"&gt;"&amp;G30)</f>
        <v>4</v>
      </c>
      <c r="I30" s="2">
        <f>AVERAGEIF(A:A,A30,G:G)</f>
        <v>47.246666666666663</v>
      </c>
      <c r="J30" s="2">
        <f t="shared" si="8"/>
        <v>-3.9566666666666634</v>
      </c>
      <c r="K30" s="2">
        <f t="shared" si="9"/>
        <v>86.043333333333337</v>
      </c>
      <c r="L30" s="2">
        <f t="shared" si="10"/>
        <v>174.6178723760616</v>
      </c>
      <c r="M30" s="2">
        <f>SUMIF(A:A,A30,L:L)</f>
        <v>1884.0264014202353</v>
      </c>
      <c r="N30" s="3">
        <f t="shared" si="11"/>
        <v>9.2683346817448761E-2</v>
      </c>
      <c r="O30" s="6">
        <f t="shared" si="12"/>
        <v>10.78942479245622</v>
      </c>
      <c r="P30" s="3">
        <f t="shared" si="13"/>
        <v>9.2683346817448761E-2</v>
      </c>
      <c r="Q30" s="3">
        <f>IF(ISNUMBER(P30),SUMIF(A:A,A30,P:P),"")</f>
        <v>1</v>
      </c>
      <c r="R30" s="3">
        <f t="shared" si="14"/>
        <v>9.2683346817448761E-2</v>
      </c>
      <c r="S30" s="7">
        <f t="shared" si="15"/>
        <v>10.78942479245622</v>
      </c>
    </row>
    <row r="31" spans="1:19" x14ac:dyDescent="0.3">
      <c r="A31" s="1">
        <v>8</v>
      </c>
      <c r="B31" s="5">
        <v>0.64236111111111105</v>
      </c>
      <c r="C31" s="1" t="s">
        <v>19</v>
      </c>
      <c r="D31" s="1">
        <v>5</v>
      </c>
      <c r="E31" s="1">
        <v>4</v>
      </c>
      <c r="F31" s="1" t="s">
        <v>39</v>
      </c>
      <c r="G31" s="1">
        <v>42.62</v>
      </c>
      <c r="H31" s="1">
        <f>1+COUNTIFS(A:A,A31,G:G,"&gt;"&amp;G31)</f>
        <v>5</v>
      </c>
      <c r="I31" s="2">
        <f>AVERAGEIF(A:A,A31,G:G)</f>
        <v>47.246666666666663</v>
      </c>
      <c r="J31" s="2">
        <f t="shared" si="8"/>
        <v>-4.6266666666666652</v>
      </c>
      <c r="K31" s="2">
        <f t="shared" si="9"/>
        <v>85.373333333333335</v>
      </c>
      <c r="L31" s="2">
        <f t="shared" si="10"/>
        <v>167.73745681983135</v>
      </c>
      <c r="M31" s="2">
        <f>SUMIF(A:A,A31,L:L)</f>
        <v>1884.0264014202353</v>
      </c>
      <c r="N31" s="3">
        <f t="shared" si="11"/>
        <v>8.9031372752200216E-2</v>
      </c>
      <c r="O31" s="6">
        <f t="shared" si="12"/>
        <v>11.23199574585114</v>
      </c>
      <c r="P31" s="3">
        <f t="shared" si="13"/>
        <v>8.9031372752200216E-2</v>
      </c>
      <c r="Q31" s="3">
        <f>IF(ISNUMBER(P31),SUMIF(A:A,A31,P:P),"")</f>
        <v>1</v>
      </c>
      <c r="R31" s="3">
        <f t="shared" si="14"/>
        <v>8.9031372752200216E-2</v>
      </c>
      <c r="S31" s="7">
        <f t="shared" si="15"/>
        <v>11.23199574585114</v>
      </c>
    </row>
    <row r="32" spans="1:19" x14ac:dyDescent="0.3">
      <c r="A32" s="1">
        <v>8</v>
      </c>
      <c r="B32" s="5">
        <v>0.64236111111111105</v>
      </c>
      <c r="C32" s="1" t="s">
        <v>19</v>
      </c>
      <c r="D32" s="1">
        <v>5</v>
      </c>
      <c r="E32" s="1">
        <v>10</v>
      </c>
      <c r="F32" s="1" t="s">
        <v>43</v>
      </c>
      <c r="G32" s="1">
        <v>33.71</v>
      </c>
      <c r="H32" s="1">
        <f>1+COUNTIFS(A:A,A32,G:G,"&gt;"&amp;G32)</f>
        <v>6</v>
      </c>
      <c r="I32" s="2">
        <f>AVERAGEIF(A:A,A32,G:G)</f>
        <v>47.246666666666663</v>
      </c>
      <c r="J32" s="2">
        <f t="shared" si="8"/>
        <v>-13.536666666666662</v>
      </c>
      <c r="K32" s="2">
        <f t="shared" si="9"/>
        <v>76.463333333333338</v>
      </c>
      <c r="L32" s="2">
        <f t="shared" si="10"/>
        <v>98.277980597412409</v>
      </c>
      <c r="M32" s="2">
        <f>SUMIF(A:A,A32,L:L)</f>
        <v>1884.0264014202353</v>
      </c>
      <c r="N32" s="3">
        <f t="shared" si="11"/>
        <v>5.2163802228741347E-2</v>
      </c>
      <c r="O32" s="6">
        <f t="shared" si="12"/>
        <v>19.17038170674256</v>
      </c>
      <c r="P32" s="3">
        <f t="shared" si="13"/>
        <v>5.2163802228741347E-2</v>
      </c>
      <c r="Q32" s="3">
        <f>IF(ISNUMBER(P32),SUMIF(A:A,A32,P:P),"")</f>
        <v>1</v>
      </c>
      <c r="R32" s="3">
        <f t="shared" si="14"/>
        <v>5.2163802228741347E-2</v>
      </c>
      <c r="S32" s="7">
        <f t="shared" si="15"/>
        <v>19.17038170674256</v>
      </c>
    </row>
    <row r="33" spans="1:19" x14ac:dyDescent="0.3">
      <c r="A33" s="1">
        <v>13</v>
      </c>
      <c r="B33" s="5">
        <v>0.67013888888888884</v>
      </c>
      <c r="C33" s="1" t="s">
        <v>19</v>
      </c>
      <c r="D33" s="1">
        <v>6</v>
      </c>
      <c r="E33" s="1">
        <v>1</v>
      </c>
      <c r="F33" s="1" t="s">
        <v>44</v>
      </c>
      <c r="G33" s="1">
        <v>73.77</v>
      </c>
      <c r="H33" s="1">
        <f>1+COUNTIFS(A:A,A33,G:G,"&gt;"&amp;G33)</f>
        <v>1</v>
      </c>
      <c r="I33" s="2">
        <f>AVERAGEIF(A:A,A33,G:G)</f>
        <v>49.18</v>
      </c>
      <c r="J33" s="2">
        <f t="shared" ref="J33:J49" si="16">G33-I33</f>
        <v>24.589999999999996</v>
      </c>
      <c r="K33" s="2">
        <f t="shared" ref="K33:K49" si="17">90+J33</f>
        <v>114.59</v>
      </c>
      <c r="L33" s="2">
        <f t="shared" ref="L33:L49" si="18">EXP(0.06*K33)</f>
        <v>968.16255316326362</v>
      </c>
      <c r="M33" s="2">
        <f>SUMIF(A:A,A33,L:L)</f>
        <v>2745.4572005311725</v>
      </c>
      <c r="N33" s="3">
        <f t="shared" ref="N33:N49" si="19">L33/M33</f>
        <v>0.35264164852977858</v>
      </c>
      <c r="O33" s="6">
        <f t="shared" ref="O33:O49" si="20">1/N33</f>
        <v>2.8357399194597845</v>
      </c>
      <c r="P33" s="3">
        <f t="shared" ref="P33:P49" si="21">IF(O33&gt;21,"",N33)</f>
        <v>0.35264164852977858</v>
      </c>
      <c r="Q33" s="3">
        <f>IF(ISNUMBER(P33),SUMIF(A:A,A33,P:P),"")</f>
        <v>0.9026290254538667</v>
      </c>
      <c r="R33" s="3">
        <f t="shared" ref="R33:R49" si="22">IFERROR(P33*(1/Q33),"")</f>
        <v>0.39068281496095331</v>
      </c>
      <c r="S33" s="7">
        <f t="shared" ref="S33:S49" si="23">IFERROR(1/R33,"")</f>
        <v>2.5596211599426115</v>
      </c>
    </row>
    <row r="34" spans="1:19" x14ac:dyDescent="0.3">
      <c r="A34" s="1">
        <v>13</v>
      </c>
      <c r="B34" s="5">
        <v>0.67013888888888884</v>
      </c>
      <c r="C34" s="1" t="s">
        <v>19</v>
      </c>
      <c r="D34" s="1">
        <v>6</v>
      </c>
      <c r="E34" s="1">
        <v>2</v>
      </c>
      <c r="F34" s="1" t="s">
        <v>45</v>
      </c>
      <c r="G34" s="1">
        <v>58.72</v>
      </c>
      <c r="H34" s="1">
        <f>1+COUNTIFS(A:A,A34,G:G,"&gt;"&amp;G34)</f>
        <v>2</v>
      </c>
      <c r="I34" s="2">
        <f>AVERAGEIF(A:A,A34,G:G)</f>
        <v>49.18</v>
      </c>
      <c r="J34" s="2">
        <f t="shared" si="16"/>
        <v>9.5399999999999991</v>
      </c>
      <c r="K34" s="2">
        <f t="shared" si="17"/>
        <v>99.539999999999992</v>
      </c>
      <c r="L34" s="2">
        <f t="shared" si="18"/>
        <v>392.44641279859007</v>
      </c>
      <c r="M34" s="2">
        <f>SUMIF(A:A,A34,L:L)</f>
        <v>2745.4572005311725</v>
      </c>
      <c r="N34" s="3">
        <f t="shared" si="19"/>
        <v>0.14294391940353768</v>
      </c>
      <c r="O34" s="6">
        <f t="shared" si="20"/>
        <v>6.9957505305066601</v>
      </c>
      <c r="P34" s="3">
        <f t="shared" si="21"/>
        <v>0.14294391940353768</v>
      </c>
      <c r="Q34" s="3">
        <f>IF(ISNUMBER(P34),SUMIF(A:A,A34,P:P),"")</f>
        <v>0.9026290254538667</v>
      </c>
      <c r="R34" s="3">
        <f t="shared" si="22"/>
        <v>0.15836397387250156</v>
      </c>
      <c r="S34" s="7">
        <f t="shared" si="23"/>
        <v>6.3145674836695971</v>
      </c>
    </row>
    <row r="35" spans="1:19" x14ac:dyDescent="0.3">
      <c r="A35" s="1">
        <v>13</v>
      </c>
      <c r="B35" s="5">
        <v>0.67013888888888884</v>
      </c>
      <c r="C35" s="1" t="s">
        <v>19</v>
      </c>
      <c r="D35" s="1">
        <v>6</v>
      </c>
      <c r="E35" s="1">
        <v>3</v>
      </c>
      <c r="F35" s="1" t="s">
        <v>46</v>
      </c>
      <c r="G35" s="1">
        <v>57.78</v>
      </c>
      <c r="H35" s="1">
        <f>1+COUNTIFS(A:A,A35,G:G,"&gt;"&amp;G35)</f>
        <v>3</v>
      </c>
      <c r="I35" s="2">
        <f>AVERAGEIF(A:A,A35,G:G)</f>
        <v>49.18</v>
      </c>
      <c r="J35" s="2">
        <f t="shared" si="16"/>
        <v>8.6000000000000014</v>
      </c>
      <c r="K35" s="2">
        <f t="shared" si="17"/>
        <v>98.6</v>
      </c>
      <c r="L35" s="2">
        <f t="shared" si="18"/>
        <v>370.92504234596595</v>
      </c>
      <c r="M35" s="2">
        <f>SUMIF(A:A,A35,L:L)</f>
        <v>2745.4572005311725</v>
      </c>
      <c r="N35" s="3">
        <f t="shared" si="19"/>
        <v>0.13510501721687806</v>
      </c>
      <c r="O35" s="6">
        <f t="shared" si="20"/>
        <v>7.4016496248599308</v>
      </c>
      <c r="P35" s="3">
        <f t="shared" si="21"/>
        <v>0.13510501721687806</v>
      </c>
      <c r="Q35" s="3">
        <f>IF(ISNUMBER(P35),SUMIF(A:A,A35,P:P),"")</f>
        <v>0.9026290254538667</v>
      </c>
      <c r="R35" s="3">
        <f t="shared" si="22"/>
        <v>0.14967945125511953</v>
      </c>
      <c r="S35" s="7">
        <f t="shared" si="23"/>
        <v>6.680943787638296</v>
      </c>
    </row>
    <row r="36" spans="1:19" x14ac:dyDescent="0.3">
      <c r="A36" s="1">
        <v>13</v>
      </c>
      <c r="B36" s="5">
        <v>0.67013888888888884</v>
      </c>
      <c r="C36" s="1" t="s">
        <v>19</v>
      </c>
      <c r="D36" s="1">
        <v>6</v>
      </c>
      <c r="E36" s="1">
        <v>13</v>
      </c>
      <c r="F36" s="1" t="s">
        <v>52</v>
      </c>
      <c r="G36" s="1">
        <v>54.17</v>
      </c>
      <c r="H36" s="1">
        <f>1+COUNTIFS(A:A,A36,G:G,"&gt;"&amp;G36)</f>
        <v>4</v>
      </c>
      <c r="I36" s="2">
        <f>AVERAGEIF(A:A,A36,G:G)</f>
        <v>49.18</v>
      </c>
      <c r="J36" s="2">
        <f t="shared" si="16"/>
        <v>4.990000000000002</v>
      </c>
      <c r="K36" s="2">
        <f t="shared" si="17"/>
        <v>94.990000000000009</v>
      </c>
      <c r="L36" s="2">
        <f t="shared" si="18"/>
        <v>298.68813431185475</v>
      </c>
      <c r="M36" s="2">
        <f>SUMIF(A:A,A36,L:L)</f>
        <v>2745.4572005311725</v>
      </c>
      <c r="N36" s="3">
        <f t="shared" si="19"/>
        <v>0.10879358609344432</v>
      </c>
      <c r="O36" s="6">
        <f t="shared" si="20"/>
        <v>9.1917183347654898</v>
      </c>
      <c r="P36" s="3">
        <f t="shared" si="21"/>
        <v>0.10879358609344432</v>
      </c>
      <c r="Q36" s="3">
        <f>IF(ISNUMBER(P36),SUMIF(A:A,A36,P:P),"")</f>
        <v>0.9026290254538667</v>
      </c>
      <c r="R36" s="3">
        <f t="shared" si="22"/>
        <v>0.12052967833461806</v>
      </c>
      <c r="S36" s="7">
        <f t="shared" si="23"/>
        <v>8.2967117627558125</v>
      </c>
    </row>
    <row r="37" spans="1:19" x14ac:dyDescent="0.3">
      <c r="A37" s="1">
        <v>13</v>
      </c>
      <c r="B37" s="5">
        <v>0.67013888888888884</v>
      </c>
      <c r="C37" s="1" t="s">
        <v>19</v>
      </c>
      <c r="D37" s="1">
        <v>6</v>
      </c>
      <c r="E37" s="1">
        <v>5</v>
      </c>
      <c r="F37" s="1" t="s">
        <v>47</v>
      </c>
      <c r="G37" s="1">
        <v>50.62</v>
      </c>
      <c r="H37" s="1">
        <f>1+COUNTIFS(A:A,A37,G:G,"&gt;"&amp;G37)</f>
        <v>5</v>
      </c>
      <c r="I37" s="2">
        <f>AVERAGEIF(A:A,A37,G:G)</f>
        <v>49.18</v>
      </c>
      <c r="J37" s="2">
        <f t="shared" si="16"/>
        <v>1.4399999999999977</v>
      </c>
      <c r="K37" s="2">
        <f t="shared" si="17"/>
        <v>91.44</v>
      </c>
      <c r="L37" s="2">
        <f t="shared" si="18"/>
        <v>241.38664885786798</v>
      </c>
      <c r="M37" s="2">
        <f>SUMIF(A:A,A37,L:L)</f>
        <v>2745.4572005311725</v>
      </c>
      <c r="N37" s="3">
        <f t="shared" si="19"/>
        <v>8.7922204291207354E-2</v>
      </c>
      <c r="O37" s="6">
        <f t="shared" si="20"/>
        <v>11.373691185993216</v>
      </c>
      <c r="P37" s="3">
        <f t="shared" si="21"/>
        <v>8.7922204291207354E-2</v>
      </c>
      <c r="Q37" s="3">
        <f>IF(ISNUMBER(P37),SUMIF(A:A,A37,P:P),"")</f>
        <v>0.9026290254538667</v>
      </c>
      <c r="R37" s="3">
        <f t="shared" si="22"/>
        <v>9.7406799262850716E-2</v>
      </c>
      <c r="S37" s="7">
        <f t="shared" si="23"/>
        <v>10.266223791026288</v>
      </c>
    </row>
    <row r="38" spans="1:19" x14ac:dyDescent="0.3">
      <c r="A38" s="1">
        <v>13</v>
      </c>
      <c r="B38" s="5">
        <v>0.67013888888888884</v>
      </c>
      <c r="C38" s="1" t="s">
        <v>19</v>
      </c>
      <c r="D38" s="1">
        <v>6</v>
      </c>
      <c r="E38" s="1">
        <v>9</v>
      </c>
      <c r="F38" s="1" t="s">
        <v>49</v>
      </c>
      <c r="G38" s="1">
        <v>48.02</v>
      </c>
      <c r="H38" s="1">
        <f>1+COUNTIFS(A:A,A38,G:G,"&gt;"&amp;G38)</f>
        <v>6</v>
      </c>
      <c r="I38" s="2">
        <f>AVERAGEIF(A:A,A38,G:G)</f>
        <v>49.18</v>
      </c>
      <c r="J38" s="2">
        <f t="shared" si="16"/>
        <v>-1.1599999999999966</v>
      </c>
      <c r="K38" s="2">
        <f t="shared" si="17"/>
        <v>88.84</v>
      </c>
      <c r="L38" s="2">
        <f t="shared" si="18"/>
        <v>206.52056586321092</v>
      </c>
      <c r="M38" s="2">
        <f>SUMIF(A:A,A38,L:L)</f>
        <v>2745.4572005311725</v>
      </c>
      <c r="N38" s="3">
        <f t="shared" si="19"/>
        <v>7.5222649919020668E-2</v>
      </c>
      <c r="O38" s="6">
        <f t="shared" si="20"/>
        <v>13.293868284041158</v>
      </c>
      <c r="P38" s="3">
        <f t="shared" si="21"/>
        <v>7.5222649919020668E-2</v>
      </c>
      <c r="Q38" s="3">
        <f>IF(ISNUMBER(P38),SUMIF(A:A,A38,P:P),"")</f>
        <v>0.9026290254538667</v>
      </c>
      <c r="R38" s="3">
        <f t="shared" si="22"/>
        <v>8.3337282313956887E-2</v>
      </c>
      <c r="S38" s="7">
        <f t="shared" si="23"/>
        <v>11.999431373736137</v>
      </c>
    </row>
    <row r="39" spans="1:19" x14ac:dyDescent="0.3">
      <c r="A39" s="1">
        <v>13</v>
      </c>
      <c r="B39" s="5">
        <v>0.67013888888888884</v>
      </c>
      <c r="C39" s="1" t="s">
        <v>19</v>
      </c>
      <c r="D39" s="1">
        <v>6</v>
      </c>
      <c r="E39" s="1">
        <v>8</v>
      </c>
      <c r="F39" s="1" t="s">
        <v>48</v>
      </c>
      <c r="G39" s="1">
        <v>40.36</v>
      </c>
      <c r="H39" s="1">
        <f>1+COUNTIFS(A:A,A39,G:G,"&gt;"&amp;G39)</f>
        <v>7</v>
      </c>
      <c r="I39" s="2">
        <f>AVERAGEIF(A:A,A39,G:G)</f>
        <v>49.18</v>
      </c>
      <c r="J39" s="2">
        <f t="shared" si="16"/>
        <v>-8.82</v>
      </c>
      <c r="K39" s="2">
        <f t="shared" si="17"/>
        <v>81.180000000000007</v>
      </c>
      <c r="L39" s="2">
        <f t="shared" si="18"/>
        <v>130.42521534379236</v>
      </c>
      <c r="M39" s="2">
        <f>SUMIF(A:A,A39,L:L)</f>
        <v>2745.4572005311725</v>
      </c>
      <c r="N39" s="3">
        <f t="shared" si="19"/>
        <v>4.7505827196489742E-2</v>
      </c>
      <c r="O39" s="6">
        <f t="shared" si="20"/>
        <v>21.050049204782422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>
        <v>13</v>
      </c>
      <c r="B40" s="5">
        <v>0.67013888888888884</v>
      </c>
      <c r="C40" s="1" t="s">
        <v>19</v>
      </c>
      <c r="D40" s="1">
        <v>6</v>
      </c>
      <c r="E40" s="1">
        <v>11</v>
      </c>
      <c r="F40" s="1" t="s">
        <v>51</v>
      </c>
      <c r="G40" s="1">
        <v>30.51</v>
      </c>
      <c r="H40" s="1">
        <f>1+COUNTIFS(A:A,A40,G:G,"&gt;"&amp;G40)</f>
        <v>8</v>
      </c>
      <c r="I40" s="2">
        <f>AVERAGEIF(A:A,A40,G:G)</f>
        <v>49.18</v>
      </c>
      <c r="J40" s="2">
        <f t="shared" si="16"/>
        <v>-18.669999999999998</v>
      </c>
      <c r="K40" s="2">
        <f t="shared" si="17"/>
        <v>71.33</v>
      </c>
      <c r="L40" s="2">
        <f t="shared" si="18"/>
        <v>72.22599336403637</v>
      </c>
      <c r="M40" s="2">
        <f>SUMIF(A:A,A40,L:L)</f>
        <v>2745.4572005311725</v>
      </c>
      <c r="N40" s="3">
        <f t="shared" si="19"/>
        <v>2.6307455585198185E-2</v>
      </c>
      <c r="O40" s="6">
        <f t="shared" si="20"/>
        <v>38.012037947244394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>
        <v>13</v>
      </c>
      <c r="B41" s="5">
        <v>0.67013888888888884</v>
      </c>
      <c r="C41" s="1" t="s">
        <v>19</v>
      </c>
      <c r="D41" s="1">
        <v>6</v>
      </c>
      <c r="E41" s="1">
        <v>10</v>
      </c>
      <c r="F41" s="1" t="s">
        <v>50</v>
      </c>
      <c r="G41" s="1">
        <v>28.67</v>
      </c>
      <c r="H41" s="1">
        <f>1+COUNTIFS(A:A,A41,G:G,"&gt;"&amp;G41)</f>
        <v>9</v>
      </c>
      <c r="I41" s="2">
        <f>AVERAGEIF(A:A,A41,G:G)</f>
        <v>49.18</v>
      </c>
      <c r="J41" s="2">
        <f t="shared" si="16"/>
        <v>-20.509999999999998</v>
      </c>
      <c r="K41" s="2">
        <f t="shared" si="17"/>
        <v>69.490000000000009</v>
      </c>
      <c r="L41" s="2">
        <f t="shared" si="18"/>
        <v>64.6766344825906</v>
      </c>
      <c r="M41" s="2">
        <f>SUMIF(A:A,A41,L:L)</f>
        <v>2745.4572005311725</v>
      </c>
      <c r="N41" s="3">
        <f t="shared" si="19"/>
        <v>2.3557691764445426E-2</v>
      </c>
      <c r="O41" s="6">
        <f t="shared" si="20"/>
        <v>42.448980570721936</v>
      </c>
      <c r="P41" s="3" t="str">
        <f t="shared" si="21"/>
        <v/>
      </c>
      <c r="Q41" s="3" t="str">
        <f>IF(ISNUMBER(P41),SUMIF(A:A,A41,P:P),"")</f>
        <v/>
      </c>
      <c r="R41" s="3" t="str">
        <f t="shared" si="22"/>
        <v/>
      </c>
      <c r="S41" s="7" t="str">
        <f t="shared" si="23"/>
        <v/>
      </c>
    </row>
    <row r="42" spans="1:19" x14ac:dyDescent="0.3">
      <c r="A42" s="1">
        <v>16</v>
      </c>
      <c r="B42" s="5">
        <v>0.69444444444444453</v>
      </c>
      <c r="C42" s="1" t="s">
        <v>19</v>
      </c>
      <c r="D42" s="1">
        <v>7</v>
      </c>
      <c r="E42" s="1">
        <v>5</v>
      </c>
      <c r="F42" s="1" t="s">
        <v>55</v>
      </c>
      <c r="G42" s="1">
        <v>69.14</v>
      </c>
      <c r="H42" s="1">
        <f>1+COUNTIFS(A:A,A42,G:G,"&gt;"&amp;G42)</f>
        <v>1</v>
      </c>
      <c r="I42" s="2">
        <f>AVERAGEIF(A:A,A42,G:G)</f>
        <v>49.626249999999999</v>
      </c>
      <c r="J42" s="2">
        <f t="shared" si="16"/>
        <v>19.513750000000002</v>
      </c>
      <c r="K42" s="2">
        <f t="shared" si="17"/>
        <v>109.51375</v>
      </c>
      <c r="L42" s="2">
        <f t="shared" si="18"/>
        <v>713.95861608890255</v>
      </c>
      <c r="M42" s="2">
        <f>SUMIF(A:A,A42,L:L)</f>
        <v>2147.058559847208</v>
      </c>
      <c r="N42" s="3">
        <f t="shared" si="19"/>
        <v>0.33252871134530687</v>
      </c>
      <c r="O42" s="6">
        <f t="shared" si="20"/>
        <v>3.0072591204359878</v>
      </c>
      <c r="P42" s="3">
        <f t="shared" si="21"/>
        <v>0.33252871134530687</v>
      </c>
      <c r="Q42" s="3">
        <f>IF(ISNUMBER(P42),SUMIF(A:A,A42,P:P),"")</f>
        <v>1</v>
      </c>
      <c r="R42" s="3">
        <f t="shared" si="22"/>
        <v>0.33252871134530687</v>
      </c>
      <c r="S42" s="7">
        <f t="shared" si="23"/>
        <v>3.0072591204359878</v>
      </c>
    </row>
    <row r="43" spans="1:19" x14ac:dyDescent="0.3">
      <c r="A43" s="1">
        <v>16</v>
      </c>
      <c r="B43" s="5">
        <v>0.69444444444444453</v>
      </c>
      <c r="C43" s="1" t="s">
        <v>19</v>
      </c>
      <c r="D43" s="1">
        <v>7</v>
      </c>
      <c r="E43" s="1">
        <v>6</v>
      </c>
      <c r="F43" s="1" t="s">
        <v>56</v>
      </c>
      <c r="G43" s="1">
        <v>59.59</v>
      </c>
      <c r="H43" s="1">
        <f>1+COUNTIFS(A:A,A43,G:G,"&gt;"&amp;G43)</f>
        <v>2</v>
      </c>
      <c r="I43" s="2">
        <f>AVERAGEIF(A:A,A43,G:G)</f>
        <v>49.626249999999999</v>
      </c>
      <c r="J43" s="2">
        <f t="shared" si="16"/>
        <v>9.9637500000000045</v>
      </c>
      <c r="K43" s="2">
        <f t="shared" si="17"/>
        <v>99.963750000000005</v>
      </c>
      <c r="L43" s="2">
        <f t="shared" si="18"/>
        <v>402.55228941061193</v>
      </c>
      <c r="M43" s="2">
        <f>SUMIF(A:A,A43,L:L)</f>
        <v>2147.058559847208</v>
      </c>
      <c r="N43" s="3">
        <f t="shared" si="19"/>
        <v>0.18749013042255305</v>
      </c>
      <c r="O43" s="6">
        <f t="shared" si="20"/>
        <v>5.3336140827587304</v>
      </c>
      <c r="P43" s="3">
        <f t="shared" si="21"/>
        <v>0.18749013042255305</v>
      </c>
      <c r="Q43" s="3">
        <f>IF(ISNUMBER(P43),SUMIF(A:A,A43,P:P),"")</f>
        <v>1</v>
      </c>
      <c r="R43" s="3">
        <f t="shared" si="22"/>
        <v>0.18749013042255305</v>
      </c>
      <c r="S43" s="7">
        <f t="shared" si="23"/>
        <v>5.3336140827587304</v>
      </c>
    </row>
    <row r="44" spans="1:19" x14ac:dyDescent="0.3">
      <c r="A44" s="1">
        <v>16</v>
      </c>
      <c r="B44" s="5">
        <v>0.69444444444444453</v>
      </c>
      <c r="C44" s="1" t="s">
        <v>19</v>
      </c>
      <c r="D44" s="1">
        <v>7</v>
      </c>
      <c r="E44" s="1">
        <v>1</v>
      </c>
      <c r="F44" s="1" t="s">
        <v>53</v>
      </c>
      <c r="G44" s="1">
        <v>51.62</v>
      </c>
      <c r="H44" s="1">
        <f>1+COUNTIFS(A:A,A44,G:G,"&gt;"&amp;G44)</f>
        <v>3</v>
      </c>
      <c r="I44" s="2">
        <f>AVERAGEIF(A:A,A44,G:G)</f>
        <v>49.626249999999999</v>
      </c>
      <c r="J44" s="2">
        <f t="shared" si="16"/>
        <v>1.9937499999999986</v>
      </c>
      <c r="K44" s="2">
        <f t="shared" si="17"/>
        <v>91.993750000000006</v>
      </c>
      <c r="L44" s="2">
        <f t="shared" si="18"/>
        <v>249.54144160101748</v>
      </c>
      <c r="M44" s="2">
        <f>SUMIF(A:A,A44,L:L)</f>
        <v>2147.058559847208</v>
      </c>
      <c r="N44" s="3">
        <f t="shared" si="19"/>
        <v>0.11622479529332246</v>
      </c>
      <c r="O44" s="6">
        <f t="shared" si="20"/>
        <v>8.6040160146227738</v>
      </c>
      <c r="P44" s="3">
        <f t="shared" si="21"/>
        <v>0.11622479529332246</v>
      </c>
      <c r="Q44" s="3">
        <f>IF(ISNUMBER(P44),SUMIF(A:A,A44,P:P),"")</f>
        <v>1</v>
      </c>
      <c r="R44" s="3">
        <f t="shared" si="22"/>
        <v>0.11622479529332246</v>
      </c>
      <c r="S44" s="7">
        <f t="shared" si="23"/>
        <v>8.6040160146227738</v>
      </c>
    </row>
    <row r="45" spans="1:19" x14ac:dyDescent="0.3">
      <c r="A45" s="1">
        <v>16</v>
      </c>
      <c r="B45" s="5">
        <v>0.69444444444444453</v>
      </c>
      <c r="C45" s="1" t="s">
        <v>19</v>
      </c>
      <c r="D45" s="1">
        <v>7</v>
      </c>
      <c r="E45" s="1">
        <v>2</v>
      </c>
      <c r="F45" s="1" t="s">
        <v>54</v>
      </c>
      <c r="G45" s="1">
        <v>50.21</v>
      </c>
      <c r="H45" s="1">
        <f>1+COUNTIFS(A:A,A45,G:G,"&gt;"&amp;G45)</f>
        <v>4</v>
      </c>
      <c r="I45" s="2">
        <f>AVERAGEIF(A:A,A45,G:G)</f>
        <v>49.626249999999999</v>
      </c>
      <c r="J45" s="2">
        <f t="shared" si="16"/>
        <v>0.58375000000000199</v>
      </c>
      <c r="K45" s="2">
        <f t="shared" si="17"/>
        <v>90.583750000000009</v>
      </c>
      <c r="L45" s="2">
        <f t="shared" si="18"/>
        <v>229.29858066861001</v>
      </c>
      <c r="M45" s="2">
        <f>SUMIF(A:A,A45,L:L)</f>
        <v>2147.058559847208</v>
      </c>
      <c r="N45" s="3">
        <f t="shared" si="19"/>
        <v>0.10679661233130394</v>
      </c>
      <c r="O45" s="6">
        <f t="shared" si="20"/>
        <v>9.3635928909224653</v>
      </c>
      <c r="P45" s="3">
        <f t="shared" si="21"/>
        <v>0.10679661233130394</v>
      </c>
      <c r="Q45" s="3">
        <f>IF(ISNUMBER(P45),SUMIF(A:A,A45,P:P),"")</f>
        <v>1</v>
      </c>
      <c r="R45" s="3">
        <f t="shared" si="22"/>
        <v>0.10679661233130394</v>
      </c>
      <c r="S45" s="7">
        <f t="shared" si="23"/>
        <v>9.3635928909224653</v>
      </c>
    </row>
    <row r="46" spans="1:19" x14ac:dyDescent="0.3">
      <c r="A46" s="1">
        <v>16</v>
      </c>
      <c r="B46" s="5">
        <v>0.69444444444444453</v>
      </c>
      <c r="C46" s="1" t="s">
        <v>19</v>
      </c>
      <c r="D46" s="1">
        <v>7</v>
      </c>
      <c r="E46" s="1">
        <v>8</v>
      </c>
      <c r="F46" s="1" t="s">
        <v>57</v>
      </c>
      <c r="G46" s="1">
        <v>43.99</v>
      </c>
      <c r="H46" s="1">
        <f>1+COUNTIFS(A:A,A46,G:G,"&gt;"&amp;G46)</f>
        <v>5</v>
      </c>
      <c r="I46" s="2">
        <f>AVERAGEIF(A:A,A46,G:G)</f>
        <v>49.626249999999999</v>
      </c>
      <c r="J46" s="2">
        <f t="shared" si="16"/>
        <v>-5.6362499999999969</v>
      </c>
      <c r="K46" s="2">
        <f t="shared" si="17"/>
        <v>84.36375000000001</v>
      </c>
      <c r="L46" s="2">
        <f t="shared" si="18"/>
        <v>157.87838161283622</v>
      </c>
      <c r="M46" s="2">
        <f>SUMIF(A:A,A46,L:L)</f>
        <v>2147.058559847208</v>
      </c>
      <c r="N46" s="3">
        <f t="shared" si="19"/>
        <v>7.3532405946147725E-2</v>
      </c>
      <c r="O46" s="6">
        <f t="shared" si="20"/>
        <v>13.59944621875097</v>
      </c>
      <c r="P46" s="3">
        <f t="shared" si="21"/>
        <v>7.3532405946147725E-2</v>
      </c>
      <c r="Q46" s="3">
        <f>IF(ISNUMBER(P46),SUMIF(A:A,A46,P:P),"")</f>
        <v>1</v>
      </c>
      <c r="R46" s="3">
        <f t="shared" si="22"/>
        <v>7.3532405946147725E-2</v>
      </c>
      <c r="S46" s="7">
        <f t="shared" si="23"/>
        <v>13.59944621875097</v>
      </c>
    </row>
    <row r="47" spans="1:19" x14ac:dyDescent="0.3">
      <c r="A47" s="1">
        <v>16</v>
      </c>
      <c r="B47" s="5">
        <v>0.69444444444444453</v>
      </c>
      <c r="C47" s="1" t="s">
        <v>19</v>
      </c>
      <c r="D47" s="1">
        <v>7</v>
      </c>
      <c r="E47" s="1">
        <v>10</v>
      </c>
      <c r="F47" s="1" t="s">
        <v>59</v>
      </c>
      <c r="G47" s="1">
        <v>42.24</v>
      </c>
      <c r="H47" s="1">
        <f>1+COUNTIFS(A:A,A47,G:G,"&gt;"&amp;G47)</f>
        <v>6</v>
      </c>
      <c r="I47" s="2">
        <f>AVERAGEIF(A:A,A47,G:G)</f>
        <v>49.626249999999999</v>
      </c>
      <c r="J47" s="2">
        <f t="shared" si="16"/>
        <v>-7.3862499999999969</v>
      </c>
      <c r="K47" s="2">
        <f t="shared" si="17"/>
        <v>82.61375000000001</v>
      </c>
      <c r="L47" s="2">
        <f t="shared" si="18"/>
        <v>142.14177855226899</v>
      </c>
      <c r="M47" s="2">
        <f>SUMIF(A:A,A47,L:L)</f>
        <v>2147.058559847208</v>
      </c>
      <c r="N47" s="3">
        <f t="shared" si="19"/>
        <v>6.6203028278084913E-2</v>
      </c>
      <c r="O47" s="6">
        <f t="shared" si="20"/>
        <v>15.105049210128481</v>
      </c>
      <c r="P47" s="3">
        <f t="shared" si="21"/>
        <v>6.6203028278084913E-2</v>
      </c>
      <c r="Q47" s="3">
        <f>IF(ISNUMBER(P47),SUMIF(A:A,A47,P:P),"")</f>
        <v>1</v>
      </c>
      <c r="R47" s="3">
        <f t="shared" si="22"/>
        <v>6.6203028278084913E-2</v>
      </c>
      <c r="S47" s="7">
        <f t="shared" si="23"/>
        <v>15.105049210128481</v>
      </c>
    </row>
    <row r="48" spans="1:19" x14ac:dyDescent="0.3">
      <c r="A48" s="1">
        <v>16</v>
      </c>
      <c r="B48" s="5">
        <v>0.69444444444444453</v>
      </c>
      <c r="C48" s="1" t="s">
        <v>19</v>
      </c>
      <c r="D48" s="1">
        <v>7</v>
      </c>
      <c r="E48" s="1">
        <v>13</v>
      </c>
      <c r="F48" s="1" t="s">
        <v>60</v>
      </c>
      <c r="G48" s="1">
        <v>41.94</v>
      </c>
      <c r="H48" s="1">
        <f>1+COUNTIFS(A:A,A48,G:G,"&gt;"&amp;G48)</f>
        <v>7</v>
      </c>
      <c r="I48" s="2">
        <f>AVERAGEIF(A:A,A48,G:G)</f>
        <v>49.626249999999999</v>
      </c>
      <c r="J48" s="2">
        <f t="shared" si="16"/>
        <v>-7.6862500000000011</v>
      </c>
      <c r="K48" s="2">
        <f t="shared" si="17"/>
        <v>82.313749999999999</v>
      </c>
      <c r="L48" s="2">
        <f t="shared" si="18"/>
        <v>139.60611596414137</v>
      </c>
      <c r="M48" s="2">
        <f>SUMIF(A:A,A48,L:L)</f>
        <v>2147.058559847208</v>
      </c>
      <c r="N48" s="3">
        <f t="shared" si="19"/>
        <v>6.5022034598849601E-2</v>
      </c>
      <c r="O48" s="6">
        <f t="shared" si="20"/>
        <v>15.37940186229873</v>
      </c>
      <c r="P48" s="3">
        <f t="shared" si="21"/>
        <v>6.5022034598849601E-2</v>
      </c>
      <c r="Q48" s="3">
        <f>IF(ISNUMBER(P48),SUMIF(A:A,A48,P:P),"")</f>
        <v>1</v>
      </c>
      <c r="R48" s="3">
        <f t="shared" si="22"/>
        <v>6.5022034598849601E-2</v>
      </c>
      <c r="S48" s="7">
        <f t="shared" si="23"/>
        <v>15.37940186229873</v>
      </c>
    </row>
    <row r="49" spans="1:19" x14ac:dyDescent="0.3">
      <c r="A49" s="1">
        <v>16</v>
      </c>
      <c r="B49" s="5">
        <v>0.69444444444444453</v>
      </c>
      <c r="C49" s="1" t="s">
        <v>19</v>
      </c>
      <c r="D49" s="1">
        <v>7</v>
      </c>
      <c r="E49" s="1">
        <v>9</v>
      </c>
      <c r="F49" s="1" t="s">
        <v>58</v>
      </c>
      <c r="G49" s="1">
        <v>38.28</v>
      </c>
      <c r="H49" s="1">
        <f>1+COUNTIFS(A:A,A49,G:G,"&gt;"&amp;G49)</f>
        <v>8</v>
      </c>
      <c r="I49" s="2">
        <f>AVERAGEIF(A:A,A49,G:G)</f>
        <v>49.626249999999999</v>
      </c>
      <c r="J49" s="2">
        <f t="shared" si="16"/>
        <v>-11.346249999999998</v>
      </c>
      <c r="K49" s="2">
        <f t="shared" si="17"/>
        <v>78.653750000000002</v>
      </c>
      <c r="L49" s="2">
        <f t="shared" si="18"/>
        <v>112.08135594881959</v>
      </c>
      <c r="M49" s="2">
        <f>SUMIF(A:A,A49,L:L)</f>
        <v>2147.058559847208</v>
      </c>
      <c r="N49" s="3">
        <f t="shared" si="19"/>
        <v>5.2202281784431481E-2</v>
      </c>
      <c r="O49" s="6">
        <f t="shared" si="20"/>
        <v>19.156250757955075</v>
      </c>
      <c r="P49" s="3">
        <f t="shared" si="21"/>
        <v>5.2202281784431481E-2</v>
      </c>
      <c r="Q49" s="3">
        <f>IF(ISNUMBER(P49),SUMIF(A:A,A49,P:P),"")</f>
        <v>1</v>
      </c>
      <c r="R49" s="3">
        <f t="shared" si="22"/>
        <v>5.2202281784431481E-2</v>
      </c>
      <c r="S49" s="7">
        <f t="shared" si="23"/>
        <v>19.156250757955075</v>
      </c>
    </row>
  </sheetData>
  <autoFilter ref="A8:S26" xr:uid="{00000000-0009-0000-0000-000000000000}"/>
  <sortState xmlns:xlrd2="http://schemas.microsoft.com/office/spreadsheetml/2017/richdata2" ref="A9:T49">
    <sortCondition ref="B9:B49"/>
    <sortCondition ref="H9:H4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2:G1048576 G8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31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20062022 -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2022-06-19T22:59:24Z</cp:lastPrinted>
  <dcterms:created xsi:type="dcterms:W3CDTF">2016-03-11T05:58:01Z</dcterms:created>
  <dcterms:modified xsi:type="dcterms:W3CDTF">2022-06-19T23:00:53Z</dcterms:modified>
</cp:coreProperties>
</file>