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B8994EFD-CC10-4044-93AB-BBC5EBCE31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6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26052022 -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I24" i="1"/>
  <c r="J24" i="1" s="1"/>
  <c r="K24" i="1" s="1"/>
  <c r="L24" i="1" s="1"/>
  <c r="H27" i="1"/>
  <c r="I27" i="1"/>
  <c r="J27" i="1" s="1"/>
  <c r="K27" i="1" s="1"/>
  <c r="L27" i="1" s="1"/>
  <c r="H29" i="1"/>
  <c r="I29" i="1"/>
  <c r="J29" i="1" s="1"/>
  <c r="K29" i="1" s="1"/>
  <c r="L29" i="1" s="1"/>
  <c r="H25" i="1"/>
  <c r="I25" i="1"/>
  <c r="J25" i="1" s="1"/>
  <c r="K25" i="1" s="1"/>
  <c r="L25" i="1" s="1"/>
  <c r="H30" i="1"/>
  <c r="I30" i="1"/>
  <c r="J30" i="1" s="1"/>
  <c r="K30" i="1" s="1"/>
  <c r="L30" i="1" s="1"/>
  <c r="H28" i="1"/>
  <c r="I28" i="1"/>
  <c r="J28" i="1" s="1"/>
  <c r="K28" i="1" s="1"/>
  <c r="L28" i="1" s="1"/>
  <c r="H33" i="1"/>
  <c r="I33" i="1"/>
  <c r="J33" i="1" s="1"/>
  <c r="K33" i="1" s="1"/>
  <c r="L33" i="1" s="1"/>
  <c r="H26" i="1"/>
  <c r="I26" i="1"/>
  <c r="J26" i="1" s="1"/>
  <c r="K26" i="1" s="1"/>
  <c r="L26" i="1" s="1"/>
  <c r="H31" i="1"/>
  <c r="I31" i="1"/>
  <c r="J31" i="1" s="1"/>
  <c r="K31" i="1" s="1"/>
  <c r="L31" i="1" s="1"/>
  <c r="H32" i="1"/>
  <c r="I32" i="1"/>
  <c r="J32" i="1" s="1"/>
  <c r="K32" i="1" s="1"/>
  <c r="L32" i="1" s="1"/>
  <c r="H35" i="1"/>
  <c r="I35" i="1"/>
  <c r="J35" i="1" s="1"/>
  <c r="K35" i="1" s="1"/>
  <c r="L35" i="1" s="1"/>
  <c r="H41" i="1"/>
  <c r="I41" i="1"/>
  <c r="J41" i="1" s="1"/>
  <c r="K41" i="1" s="1"/>
  <c r="L41" i="1" s="1"/>
  <c r="H34" i="1"/>
  <c r="I34" i="1"/>
  <c r="J34" i="1" s="1"/>
  <c r="K34" i="1" s="1"/>
  <c r="L34" i="1" s="1"/>
  <c r="H36" i="1"/>
  <c r="I36" i="1"/>
  <c r="J36" i="1" s="1"/>
  <c r="K36" i="1" s="1"/>
  <c r="L36" i="1" s="1"/>
  <c r="H37" i="1"/>
  <c r="I37" i="1"/>
  <c r="J37" i="1" s="1"/>
  <c r="K37" i="1" s="1"/>
  <c r="L37" i="1" s="1"/>
  <c r="H38" i="1"/>
  <c r="I38" i="1"/>
  <c r="J38" i="1" s="1"/>
  <c r="K38" i="1" s="1"/>
  <c r="L38" i="1" s="1"/>
  <c r="H40" i="1"/>
  <c r="I40" i="1"/>
  <c r="J40" i="1" s="1"/>
  <c r="K40" i="1" s="1"/>
  <c r="L40" i="1" s="1"/>
  <c r="H39" i="1"/>
  <c r="I39" i="1"/>
  <c r="J39" i="1" s="1"/>
  <c r="K39" i="1" s="1"/>
  <c r="L39" i="1" s="1"/>
  <c r="H42" i="1"/>
  <c r="I42" i="1"/>
  <c r="J42" i="1" s="1"/>
  <c r="K42" i="1" s="1"/>
  <c r="L42" i="1" s="1"/>
  <c r="H43" i="1"/>
  <c r="I43" i="1"/>
  <c r="J43" i="1" s="1"/>
  <c r="K43" i="1" s="1"/>
  <c r="L43" i="1" s="1"/>
  <c r="H47" i="1"/>
  <c r="I47" i="1"/>
  <c r="J47" i="1" s="1"/>
  <c r="K47" i="1" s="1"/>
  <c r="L47" i="1" s="1"/>
  <c r="H44" i="1"/>
  <c r="I44" i="1"/>
  <c r="J44" i="1" s="1"/>
  <c r="K44" i="1" s="1"/>
  <c r="L44" i="1" s="1"/>
  <c r="H45" i="1"/>
  <c r="I45" i="1"/>
  <c r="J45" i="1" s="1"/>
  <c r="K45" i="1" s="1"/>
  <c r="L45" i="1" s="1"/>
  <c r="H48" i="1"/>
  <c r="I48" i="1"/>
  <c r="J48" i="1" s="1"/>
  <c r="K48" i="1" s="1"/>
  <c r="L48" i="1" s="1"/>
  <c r="H50" i="1"/>
  <c r="I50" i="1"/>
  <c r="J50" i="1" s="1"/>
  <c r="K50" i="1" s="1"/>
  <c r="L50" i="1" s="1"/>
  <c r="H46" i="1"/>
  <c r="I46" i="1"/>
  <c r="J46" i="1" s="1"/>
  <c r="K46" i="1" s="1"/>
  <c r="L46" i="1" s="1"/>
  <c r="H49" i="1"/>
  <c r="I49" i="1"/>
  <c r="J49" i="1" s="1"/>
  <c r="K49" i="1" s="1"/>
  <c r="L49" i="1" s="1"/>
  <c r="H16" i="1"/>
  <c r="I16" i="1"/>
  <c r="J16" i="1" s="1"/>
  <c r="K16" i="1" s="1"/>
  <c r="L16" i="1" s="1"/>
  <c r="H22" i="1"/>
  <c r="I22" i="1"/>
  <c r="J22" i="1" s="1"/>
  <c r="K22" i="1" s="1"/>
  <c r="L22" i="1" s="1"/>
  <c r="H23" i="1"/>
  <c r="I23" i="1"/>
  <c r="J23" i="1" s="1"/>
  <c r="K23" i="1" s="1"/>
  <c r="L23" i="1" s="1"/>
  <c r="H18" i="1"/>
  <c r="I18" i="1"/>
  <c r="J18" i="1" s="1"/>
  <c r="K18" i="1" s="1"/>
  <c r="L18" i="1" s="1"/>
  <c r="H17" i="1"/>
  <c r="I17" i="1"/>
  <c r="J17" i="1" s="1"/>
  <c r="K17" i="1" s="1"/>
  <c r="L17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3" i="1"/>
  <c r="I3" i="1"/>
  <c r="J3" i="1" s="1"/>
  <c r="K3" i="1" s="1"/>
  <c r="L3" i="1" s="1"/>
  <c r="H7" i="1"/>
  <c r="I7" i="1"/>
  <c r="J7" i="1" s="1"/>
  <c r="K7" i="1" s="1"/>
  <c r="L7" i="1" s="1"/>
  <c r="H6" i="1"/>
  <c r="I6" i="1"/>
  <c r="J6" i="1" s="1"/>
  <c r="K6" i="1" s="1"/>
  <c r="L6" i="1" s="1"/>
  <c r="H5" i="1"/>
  <c r="I5" i="1"/>
  <c r="J5" i="1" s="1"/>
  <c r="K5" i="1" s="1"/>
  <c r="L5" i="1" s="1"/>
  <c r="H15" i="1"/>
  <c r="I15" i="1"/>
  <c r="J15" i="1" s="1"/>
  <c r="K15" i="1" s="1"/>
  <c r="L15" i="1" s="1"/>
  <c r="H12" i="1"/>
  <c r="I12" i="1"/>
  <c r="J12" i="1" s="1"/>
  <c r="K12" i="1" s="1"/>
  <c r="L12" i="1" s="1"/>
  <c r="H4" i="1"/>
  <c r="I4" i="1"/>
  <c r="J4" i="1" s="1"/>
  <c r="K4" i="1" s="1"/>
  <c r="L4" i="1" s="1"/>
  <c r="H9" i="1"/>
  <c r="I9" i="1"/>
  <c r="J9" i="1" s="1"/>
  <c r="K9" i="1" s="1"/>
  <c r="L9" i="1" s="1"/>
  <c r="H8" i="1"/>
  <c r="I8" i="1"/>
  <c r="J8" i="1" s="1"/>
  <c r="K8" i="1" s="1"/>
  <c r="L8" i="1" s="1"/>
  <c r="H2" i="1"/>
  <c r="I2" i="1"/>
  <c r="J2" i="1" s="1"/>
  <c r="K2" i="1" s="1"/>
  <c r="L2" i="1" s="1"/>
  <c r="H10" i="1"/>
  <c r="I10" i="1"/>
  <c r="J10" i="1" s="1"/>
  <c r="K10" i="1" s="1"/>
  <c r="L10" i="1" s="1"/>
  <c r="H14" i="1"/>
  <c r="I14" i="1"/>
  <c r="J14" i="1" s="1"/>
  <c r="K14" i="1" s="1"/>
  <c r="L14" i="1" s="1"/>
  <c r="H11" i="1"/>
  <c r="I11" i="1"/>
  <c r="J11" i="1" s="1"/>
  <c r="K11" i="1" s="1"/>
  <c r="L11" i="1" s="1"/>
  <c r="H13" i="1"/>
  <c r="I13" i="1"/>
  <c r="J13" i="1" s="1"/>
  <c r="K13" i="1" s="1"/>
  <c r="L13" i="1" s="1"/>
  <c r="M50" i="1" l="1"/>
  <c r="N50" i="1" s="1"/>
  <c r="O50" i="1" s="1"/>
  <c r="P50" i="1" s="1"/>
  <c r="M35" i="1"/>
  <c r="N35" i="1" s="1"/>
  <c r="O35" i="1" s="1"/>
  <c r="P35" i="1" s="1"/>
  <c r="M49" i="1"/>
  <c r="N49" i="1" s="1"/>
  <c r="O49" i="1" s="1"/>
  <c r="P49" i="1" s="1"/>
  <c r="M47" i="1"/>
  <c r="N47" i="1" s="1"/>
  <c r="O47" i="1" s="1"/>
  <c r="P47" i="1" s="1"/>
  <c r="M25" i="1"/>
  <c r="N25" i="1" s="1"/>
  <c r="O25" i="1" s="1"/>
  <c r="P25" i="1" s="1"/>
  <c r="M27" i="1"/>
  <c r="N27" i="1" s="1"/>
  <c r="O27" i="1" s="1"/>
  <c r="P27" i="1" s="1"/>
  <c r="M33" i="1"/>
  <c r="N33" i="1" s="1"/>
  <c r="O33" i="1" s="1"/>
  <c r="P33" i="1" s="1"/>
  <c r="M29" i="1"/>
  <c r="N29" i="1" s="1"/>
  <c r="O29" i="1" s="1"/>
  <c r="P29" i="1" s="1"/>
  <c r="M42" i="1"/>
  <c r="N42" i="1" s="1"/>
  <c r="O42" i="1" s="1"/>
  <c r="P42" i="1" s="1"/>
  <c r="M48" i="1"/>
  <c r="N48" i="1" s="1"/>
  <c r="O48" i="1" s="1"/>
  <c r="P48" i="1" s="1"/>
  <c r="M46" i="1"/>
  <c r="N46" i="1" s="1"/>
  <c r="O46" i="1" s="1"/>
  <c r="P46" i="1" s="1"/>
  <c r="M43" i="1"/>
  <c r="N43" i="1" s="1"/>
  <c r="O43" i="1" s="1"/>
  <c r="P43" i="1" s="1"/>
  <c r="M45" i="1"/>
  <c r="N45" i="1" s="1"/>
  <c r="O45" i="1" s="1"/>
  <c r="P45" i="1" s="1"/>
  <c r="M44" i="1"/>
  <c r="N44" i="1" s="1"/>
  <c r="O44" i="1" s="1"/>
  <c r="P44" i="1" s="1"/>
  <c r="M28" i="1"/>
  <c r="N28" i="1" s="1"/>
  <c r="O28" i="1" s="1"/>
  <c r="P28" i="1" s="1"/>
  <c r="M40" i="1"/>
  <c r="N40" i="1" s="1"/>
  <c r="O40" i="1" s="1"/>
  <c r="P40" i="1" s="1"/>
  <c r="M37" i="1"/>
  <c r="N37" i="1" s="1"/>
  <c r="O37" i="1" s="1"/>
  <c r="P37" i="1" s="1"/>
  <c r="M34" i="1"/>
  <c r="N34" i="1" s="1"/>
  <c r="O34" i="1" s="1"/>
  <c r="P34" i="1" s="1"/>
  <c r="M39" i="1"/>
  <c r="N39" i="1" s="1"/>
  <c r="O39" i="1" s="1"/>
  <c r="P39" i="1" s="1"/>
  <c r="M41" i="1"/>
  <c r="N41" i="1" s="1"/>
  <c r="O41" i="1" s="1"/>
  <c r="P41" i="1" s="1"/>
  <c r="M31" i="1"/>
  <c r="N31" i="1" s="1"/>
  <c r="O31" i="1" s="1"/>
  <c r="P31" i="1" s="1"/>
  <c r="M26" i="1"/>
  <c r="N26" i="1" s="1"/>
  <c r="O26" i="1" s="1"/>
  <c r="P26" i="1" s="1"/>
  <c r="M32" i="1"/>
  <c r="N32" i="1" s="1"/>
  <c r="O32" i="1" s="1"/>
  <c r="P32" i="1" s="1"/>
  <c r="M24" i="1"/>
  <c r="N24" i="1" s="1"/>
  <c r="O24" i="1" s="1"/>
  <c r="P24" i="1" s="1"/>
  <c r="M30" i="1"/>
  <c r="N30" i="1" s="1"/>
  <c r="O30" i="1" s="1"/>
  <c r="P30" i="1" s="1"/>
  <c r="M38" i="1"/>
  <c r="N38" i="1" s="1"/>
  <c r="O38" i="1" s="1"/>
  <c r="P38" i="1" s="1"/>
  <c r="M36" i="1"/>
  <c r="N36" i="1" s="1"/>
  <c r="O36" i="1" s="1"/>
  <c r="P36" i="1" s="1"/>
  <c r="M20" i="1"/>
  <c r="N20" i="1" s="1"/>
  <c r="O20" i="1" s="1"/>
  <c r="P20" i="1" s="1"/>
  <c r="M16" i="1"/>
  <c r="N16" i="1" s="1"/>
  <c r="O16" i="1" s="1"/>
  <c r="P16" i="1" s="1"/>
  <c r="M18" i="1"/>
  <c r="N18" i="1" s="1"/>
  <c r="O18" i="1" s="1"/>
  <c r="P18" i="1" s="1"/>
  <c r="M22" i="1"/>
  <c r="N22" i="1" s="1"/>
  <c r="O22" i="1" s="1"/>
  <c r="P22" i="1" s="1"/>
  <c r="M17" i="1"/>
  <c r="N17" i="1" s="1"/>
  <c r="O17" i="1" s="1"/>
  <c r="P17" i="1" s="1"/>
  <c r="M23" i="1"/>
  <c r="N23" i="1" s="1"/>
  <c r="O23" i="1" s="1"/>
  <c r="P23" i="1" s="1"/>
  <c r="M21" i="1"/>
  <c r="N21" i="1" s="1"/>
  <c r="O21" i="1" s="1"/>
  <c r="P21" i="1" s="1"/>
  <c r="M19" i="1"/>
  <c r="N19" i="1" s="1"/>
  <c r="O19" i="1" s="1"/>
  <c r="P19" i="1" s="1"/>
  <c r="M13" i="1"/>
  <c r="N13" i="1" s="1"/>
  <c r="O13" i="1" s="1"/>
  <c r="P13" i="1" s="1"/>
  <c r="M11" i="1"/>
  <c r="N11" i="1" s="1"/>
  <c r="O11" i="1" s="1"/>
  <c r="P11" i="1" s="1"/>
  <c r="M2" i="1"/>
  <c r="N2" i="1" s="1"/>
  <c r="O2" i="1" s="1"/>
  <c r="P2" i="1" s="1"/>
  <c r="M8" i="1"/>
  <c r="N8" i="1" s="1"/>
  <c r="O8" i="1" s="1"/>
  <c r="P8" i="1" s="1"/>
  <c r="M14" i="1"/>
  <c r="N14" i="1" s="1"/>
  <c r="O14" i="1" s="1"/>
  <c r="P14" i="1" s="1"/>
  <c r="M10" i="1"/>
  <c r="N10" i="1" s="1"/>
  <c r="O10" i="1" s="1"/>
  <c r="P10" i="1" s="1"/>
  <c r="M4" i="1"/>
  <c r="N4" i="1" s="1"/>
  <c r="O4" i="1" s="1"/>
  <c r="P4" i="1" s="1"/>
  <c r="M9" i="1"/>
  <c r="N9" i="1" s="1"/>
  <c r="O9" i="1" s="1"/>
  <c r="P9" i="1" s="1"/>
  <c r="M15" i="1"/>
  <c r="N15" i="1" s="1"/>
  <c r="O15" i="1" s="1"/>
  <c r="P15" i="1" s="1"/>
  <c r="M3" i="1"/>
  <c r="N3" i="1" s="1"/>
  <c r="O3" i="1" s="1"/>
  <c r="P3" i="1" s="1"/>
  <c r="M12" i="1"/>
  <c r="N12" i="1" s="1"/>
  <c r="O12" i="1" s="1"/>
  <c r="P12" i="1" s="1"/>
  <c r="M7" i="1"/>
  <c r="N7" i="1" s="1"/>
  <c r="O7" i="1" s="1"/>
  <c r="P7" i="1" s="1"/>
  <c r="M6" i="1"/>
  <c r="N6" i="1" s="1"/>
  <c r="O6" i="1" s="1"/>
  <c r="P6" i="1" s="1"/>
  <c r="M5" i="1"/>
  <c r="N5" i="1" s="1"/>
  <c r="O5" i="1" s="1"/>
  <c r="P5" i="1" s="1"/>
  <c r="Q28" i="1" l="1"/>
  <c r="R28" i="1" s="1"/>
  <c r="S28" i="1" s="1"/>
  <c r="Q49" i="1"/>
  <c r="R49" i="1" s="1"/>
  <c r="S49" i="1" s="1"/>
  <c r="Q44" i="1"/>
  <c r="R44" i="1" s="1"/>
  <c r="S44" i="1" s="1"/>
  <c r="Q40" i="1"/>
  <c r="R40" i="1" s="1"/>
  <c r="S40" i="1" s="1"/>
  <c r="Q38" i="1"/>
  <c r="R38" i="1" s="1"/>
  <c r="S38" i="1" s="1"/>
  <c r="Q35" i="1"/>
  <c r="R35" i="1" s="1"/>
  <c r="S35" i="1" s="1"/>
  <c r="Q29" i="1"/>
  <c r="R29" i="1" s="1"/>
  <c r="S29" i="1" s="1"/>
  <c r="Q45" i="1"/>
  <c r="R45" i="1" s="1"/>
  <c r="S45" i="1" s="1"/>
  <c r="Q41" i="1"/>
  <c r="R41" i="1" s="1"/>
  <c r="S41" i="1" s="1"/>
  <c r="Q43" i="1"/>
  <c r="R43" i="1" s="1"/>
  <c r="S43" i="1" s="1"/>
  <c r="Q30" i="1"/>
  <c r="R30" i="1" s="1"/>
  <c r="S30" i="1" s="1"/>
  <c r="Q39" i="1"/>
  <c r="R39" i="1" s="1"/>
  <c r="S39" i="1" s="1"/>
  <c r="Q31" i="1"/>
  <c r="R31" i="1" s="1"/>
  <c r="S31" i="1" s="1"/>
  <c r="Q26" i="1"/>
  <c r="R26" i="1" s="1"/>
  <c r="S26" i="1" s="1"/>
  <c r="Q48" i="1"/>
  <c r="R48" i="1" s="1"/>
  <c r="S48" i="1" s="1"/>
  <c r="Q25" i="1"/>
  <c r="R25" i="1" s="1"/>
  <c r="S25" i="1" s="1"/>
  <c r="Q36" i="1"/>
  <c r="R36" i="1" s="1"/>
  <c r="S36" i="1" s="1"/>
  <c r="Q37" i="1"/>
  <c r="R37" i="1" s="1"/>
  <c r="S37" i="1" s="1"/>
  <c r="Q32" i="1"/>
  <c r="R32" i="1" s="1"/>
  <c r="S32" i="1" s="1"/>
  <c r="Q34" i="1"/>
  <c r="R34" i="1" s="1"/>
  <c r="S34" i="1" s="1"/>
  <c r="Q47" i="1"/>
  <c r="R47" i="1" s="1"/>
  <c r="S47" i="1" s="1"/>
  <c r="Q27" i="1"/>
  <c r="R27" i="1" s="1"/>
  <c r="S27" i="1" s="1"/>
  <c r="Q50" i="1"/>
  <c r="R50" i="1" s="1"/>
  <c r="S50" i="1" s="1"/>
  <c r="Q42" i="1"/>
  <c r="R42" i="1" s="1"/>
  <c r="S42" i="1" s="1"/>
  <c r="Q46" i="1"/>
  <c r="R46" i="1" s="1"/>
  <c r="S46" i="1" s="1"/>
  <c r="Q24" i="1"/>
  <c r="R24" i="1" s="1"/>
  <c r="S24" i="1" s="1"/>
  <c r="Q33" i="1"/>
  <c r="R33" i="1" s="1"/>
  <c r="S33" i="1" s="1"/>
  <c r="Q16" i="1"/>
  <c r="R16" i="1" s="1"/>
  <c r="S16" i="1" s="1"/>
  <c r="Q23" i="1"/>
  <c r="R23" i="1" s="1"/>
  <c r="S23" i="1" s="1"/>
  <c r="Q21" i="1"/>
  <c r="R21" i="1" s="1"/>
  <c r="S21" i="1" s="1"/>
  <c r="Q19" i="1"/>
  <c r="R19" i="1" s="1"/>
  <c r="S19" i="1" s="1"/>
  <c r="Q17" i="1"/>
  <c r="R17" i="1" s="1"/>
  <c r="S17" i="1" s="1"/>
  <c r="Q20" i="1"/>
  <c r="R20" i="1" s="1"/>
  <c r="S20" i="1" s="1"/>
  <c r="Q22" i="1"/>
  <c r="R22" i="1" s="1"/>
  <c r="S22" i="1" s="1"/>
  <c r="Q18" i="1"/>
  <c r="R18" i="1" s="1"/>
  <c r="S18" i="1" s="1"/>
  <c r="Q11" i="1"/>
  <c r="R11" i="1" s="1"/>
  <c r="S11" i="1" s="1"/>
  <c r="Q13" i="1"/>
  <c r="R13" i="1" s="1"/>
  <c r="S13" i="1" s="1"/>
  <c r="Q14" i="1"/>
  <c r="R14" i="1" s="1"/>
  <c r="S14" i="1" s="1"/>
  <c r="Q2" i="1"/>
  <c r="R2" i="1" s="1"/>
  <c r="S2" i="1" s="1"/>
  <c r="Q8" i="1"/>
  <c r="R8" i="1" s="1"/>
  <c r="S8" i="1" s="1"/>
  <c r="Q10" i="1"/>
  <c r="R10" i="1" s="1"/>
  <c r="S10" i="1" s="1"/>
  <c r="Q6" i="1"/>
  <c r="R6" i="1" s="1"/>
  <c r="S6" i="1" s="1"/>
  <c r="Q9" i="1"/>
  <c r="R9" i="1" s="1"/>
  <c r="S9" i="1" s="1"/>
  <c r="Q5" i="1"/>
  <c r="R5" i="1" s="1"/>
  <c r="S5" i="1" s="1"/>
  <c r="Q3" i="1"/>
  <c r="R3" i="1" s="1"/>
  <c r="S3" i="1" s="1"/>
  <c r="Q4" i="1"/>
  <c r="R4" i="1" s="1"/>
  <c r="S4" i="1" s="1"/>
  <c r="Q7" i="1"/>
  <c r="R7" i="1" s="1"/>
  <c r="S7" i="1" s="1"/>
  <c r="Q15" i="1"/>
  <c r="R15" i="1" s="1"/>
  <c r="S15" i="1" s="1"/>
  <c r="Q12" i="1"/>
  <c r="R12" i="1" s="1"/>
  <c r="S12" i="1" s="1"/>
</calcChain>
</file>

<file path=xl/sharedStrings.xml><?xml version="1.0" encoding="utf-8"?>
<sst xmlns="http://schemas.openxmlformats.org/spreadsheetml/2006/main" count="117" uniqueCount="69">
  <si>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</si>
  <si>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</si>
  <si>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</si>
  <si>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</si>
  <si>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</si>
  <si>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</si>
  <si>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</si>
  <si>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</si>
  <si>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</si>
  <si>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</si>
  <si>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</si>
  <si>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</si>
  <si>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</si>
  <si>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</si>
  <si>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</si>
  <si>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</si>
  <si>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</si>
  <si>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</si>
  <si>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</si>
  <si>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Stumble             </t>
  </si>
  <si>
    <t>Northam</t>
  </si>
  <si>
    <t xml:space="preserve">Seeable             </t>
  </si>
  <si>
    <t xml:space="preserve">Demerits Pride      </t>
  </si>
  <si>
    <t xml:space="preserve">Elusive Dream       </t>
  </si>
  <si>
    <t xml:space="preserve">Too Much Talk       </t>
  </si>
  <si>
    <t xml:space="preserve">Dodzi               </t>
  </si>
  <si>
    <t xml:space="preserve">Tuscan Sunrise      </t>
  </si>
  <si>
    <t xml:space="preserve">Bin Shalaa          </t>
  </si>
  <si>
    <t xml:space="preserve">Nutwood             </t>
  </si>
  <si>
    <t xml:space="preserve">Tipsy Angel         </t>
  </si>
  <si>
    <t xml:space="preserve">Kings Wench         </t>
  </si>
  <si>
    <t xml:space="preserve">Come To Me          </t>
  </si>
  <si>
    <t xml:space="preserve">Ginger Jive         </t>
  </si>
  <si>
    <t xml:space="preserve">City Of Sin         </t>
  </si>
  <si>
    <t xml:space="preserve">Exmouth Gulf        </t>
  </si>
  <si>
    <t xml:space="preserve">What A Prince       </t>
  </si>
  <si>
    <t xml:space="preserve">Polo King           </t>
  </si>
  <si>
    <t xml:space="preserve">Oriental Warrior    </t>
  </si>
  <si>
    <t xml:space="preserve">Roey Clam           </t>
  </si>
  <si>
    <t xml:space="preserve">Ultimate Style      </t>
  </si>
  <si>
    <t xml:space="preserve">Campfire Jack       </t>
  </si>
  <si>
    <t xml:space="preserve">Riding Hood Fame    </t>
  </si>
  <si>
    <t xml:space="preserve">Yallingup Queen     </t>
  </si>
  <si>
    <t xml:space="preserve">Ataboy Charlie      </t>
  </si>
  <si>
    <t xml:space="preserve">Beloved Star        </t>
  </si>
  <si>
    <t xml:space="preserve">Ciscojoe            </t>
  </si>
  <si>
    <t xml:space="preserve">Money For Old Rope  </t>
  </si>
  <si>
    <t xml:space="preserve">Popcorn Tender      </t>
  </si>
  <si>
    <t xml:space="preserve">Miss Voodoo         </t>
  </si>
  <si>
    <t xml:space="preserve">Hot Tonic           </t>
  </si>
  <si>
    <t xml:space="preserve">Three Eze           </t>
  </si>
  <si>
    <t xml:space="preserve">Rain Card           </t>
  </si>
  <si>
    <t xml:space="preserve">Jack In The Black   </t>
  </si>
  <si>
    <t xml:space="preserve">Scorpion Stormz     </t>
  </si>
  <si>
    <t xml:space="preserve">Quintus             </t>
  </si>
  <si>
    <t xml:space="preserve">Midnight Mystery    </t>
  </si>
  <si>
    <t xml:space="preserve">Mystery Moment      </t>
  </si>
  <si>
    <t xml:space="preserve">Mirror Moon         </t>
  </si>
  <si>
    <t xml:space="preserve">Divine Quest        </t>
  </si>
  <si>
    <t xml:space="preserve">Dream Evil          </t>
  </si>
  <si>
    <t xml:space="preserve">No Apology          </t>
  </si>
  <si>
    <t xml:space="preserve">Famous Jurney       </t>
  </si>
  <si>
    <t xml:space="preserve">Double Jeopardy     </t>
  </si>
  <si>
    <t xml:space="preserve">Image Keeper        </t>
  </si>
  <si>
    <t xml:space="preserve">Masquerade          </t>
  </si>
  <si>
    <t xml:space="preserve">Semigel             </t>
  </si>
  <si>
    <t xml:space="preserve">Romero              </t>
  </si>
  <si>
    <t xml:space="preserve">Excelestial         </t>
  </si>
  <si>
    <t xml:space="preserve">Niaychi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</si>
</sst>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0"/>
  <sheetViews>
    <sheetView tabSelected="1" topLeftCell="B1" workbookViewId="0">
      <pane ySplit="1" topLeftCell="A2" activePane="bottomLeft" state="frozen"/>
      <selection activeCell="B1" sqref="B1"/>
      <selection pane="bottomLeft" activeCell="B51" sqref="A51:XFD168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11</v>
      </c>
      <c r="B2" s="5">
        <v>0.61944444444444446</v>
      </c>
      <c r="C2" s="1" t="s">
        <v>20</v>
      </c>
      <c r="D2" s="1">
        <v>2</v>
      </c>
      <c r="E2" s="1">
        <v>10</v>
      </c>
      <c r="F2" s="1" t="s">
        <v>30</v>
      </c>
      <c r="G2" s="1">
        <v>71.900000000000006</v>
      </c>
      <c r="H2" s="1">
        <f>1+COUNTIFS(A:A,A2,G:G,"&gt;"&amp;G2)</f>
        <v>1</v>
      </c>
      <c r="I2" s="2">
        <f>AVERAGEIF(A:A,A2,G:G)</f>
        <v>47.95</v>
      </c>
      <c r="J2" s="2">
        <f t="shared" ref="J2:J15" si="0">G2-I2</f>
        <v>23.950000000000003</v>
      </c>
      <c r="K2" s="2">
        <f t="shared" ref="K2:K15" si="1">90+J2</f>
        <v>113.95</v>
      </c>
      <c r="L2" s="2">
        <f t="shared" ref="L2:L15" si="2">EXP(0.06*K2)</f>
        <v>931.6898683240795</v>
      </c>
      <c r="M2" s="2">
        <f>SUMIF(A:A,A2,L:L)</f>
        <v>4299.0545404918876</v>
      </c>
      <c r="N2" s="3">
        <f t="shared" ref="N2:N15" si="3">L2/M2</f>
        <v>0.21671971349716299</v>
      </c>
      <c r="O2" s="6">
        <f t="shared" ref="O2:O15" si="4">1/N2</f>
        <v>4.6142549003189348</v>
      </c>
      <c r="P2" s="3">
        <f t="shared" ref="P2:P15" si="5">IF(O2&gt;21,"",N2)</f>
        <v>0.21671971349716299</v>
      </c>
      <c r="Q2" s="3">
        <f>IF(ISNUMBER(P2),SUMIF(A:A,A2,P:P),"")</f>
        <v>0.79945641155401759</v>
      </c>
      <c r="R2" s="3">
        <f t="shared" ref="R2:R15" si="6">IFERROR(P2*(1/Q2),"")</f>
        <v>0.27108383942520881</v>
      </c>
      <c r="S2" s="7">
        <f t="shared" ref="S2:S15" si="7">IFERROR(1/R2,"")</f>
        <v>3.6888956646045177</v>
      </c>
    </row>
    <row r="3" spans="1:19" x14ac:dyDescent="0.3">
      <c r="A3" s="1">
        <v>11</v>
      </c>
      <c r="B3" s="5">
        <v>0.61944444444444446</v>
      </c>
      <c r="C3" s="1" t="s">
        <v>20</v>
      </c>
      <c r="D3" s="1">
        <v>2</v>
      </c>
      <c r="E3" s="1">
        <v>1</v>
      </c>
      <c r="F3" s="1" t="s">
        <v>21</v>
      </c>
      <c r="G3" s="1">
        <v>67.400000000000006</v>
      </c>
      <c r="H3" s="1">
        <f>1+COUNTIFS(A:A,A3,G:G,"&gt;"&amp;G3)</f>
        <v>2</v>
      </c>
      <c r="I3" s="2">
        <f>AVERAGEIF(A:A,A3,G:G)</f>
        <v>47.95</v>
      </c>
      <c r="J3" s="2">
        <f t="shared" si="0"/>
        <v>19.450000000000003</v>
      </c>
      <c r="K3" s="2">
        <f t="shared" si="1"/>
        <v>109.45</v>
      </c>
      <c r="L3" s="2">
        <f t="shared" si="2"/>
        <v>711.23294056000543</v>
      </c>
      <c r="M3" s="2">
        <f>SUMIF(A:A,A3,L:L)</f>
        <v>4299.0545404918876</v>
      </c>
      <c r="N3" s="3">
        <f t="shared" si="3"/>
        <v>0.16543938530229205</v>
      </c>
      <c r="O3" s="6">
        <f t="shared" si="4"/>
        <v>6.0445098860394868</v>
      </c>
      <c r="P3" s="3">
        <f t="shared" si="5"/>
        <v>0.16543938530229205</v>
      </c>
      <c r="Q3" s="3">
        <f>IF(ISNUMBER(P3),SUMIF(A:A,A3,P:P),"")</f>
        <v>0.79945641155401759</v>
      </c>
      <c r="R3" s="3">
        <f t="shared" si="6"/>
        <v>0.20693984426330872</v>
      </c>
      <c r="S3" s="7">
        <f t="shared" si="7"/>
        <v>4.8323221830959122</v>
      </c>
    </row>
    <row r="4" spans="1:19" x14ac:dyDescent="0.3">
      <c r="A4" s="1">
        <v>11</v>
      </c>
      <c r="B4" s="5">
        <v>0.61944444444444446</v>
      </c>
      <c r="C4" s="1" t="s">
        <v>20</v>
      </c>
      <c r="D4" s="1">
        <v>2</v>
      </c>
      <c r="E4" s="1">
        <v>7</v>
      </c>
      <c r="F4" s="1" t="s">
        <v>27</v>
      </c>
      <c r="G4" s="1">
        <v>64.61</v>
      </c>
      <c r="H4" s="1">
        <f>1+COUNTIFS(A:A,A4,G:G,"&gt;"&amp;G4)</f>
        <v>3</v>
      </c>
      <c r="I4" s="2">
        <f>AVERAGEIF(A:A,A4,G:G)</f>
        <v>47.95</v>
      </c>
      <c r="J4" s="2">
        <f t="shared" si="0"/>
        <v>16.659999999999997</v>
      </c>
      <c r="K4" s="2">
        <f t="shared" si="1"/>
        <v>106.66</v>
      </c>
      <c r="L4" s="2">
        <f t="shared" si="2"/>
        <v>601.60434799811696</v>
      </c>
      <c r="M4" s="2">
        <f>SUMIF(A:A,A4,L:L)</f>
        <v>4299.0545404918876</v>
      </c>
      <c r="N4" s="3">
        <f t="shared" si="3"/>
        <v>0.13993875684333207</v>
      </c>
      <c r="O4" s="6">
        <f t="shared" si="4"/>
        <v>7.1459831611877647</v>
      </c>
      <c r="P4" s="3">
        <f t="shared" si="5"/>
        <v>0.13993875684333207</v>
      </c>
      <c r="Q4" s="3">
        <f>IF(ISNUMBER(P4),SUMIF(A:A,A4,P:P),"")</f>
        <v>0.79945641155401759</v>
      </c>
      <c r="R4" s="3">
        <f t="shared" si="6"/>
        <v>0.17504238482660125</v>
      </c>
      <c r="S4" s="7">
        <f t="shared" si="7"/>
        <v>5.7129020550686054</v>
      </c>
    </row>
    <row r="5" spans="1:19" x14ac:dyDescent="0.3">
      <c r="A5" s="1">
        <v>11</v>
      </c>
      <c r="B5" s="5">
        <v>0.61944444444444446</v>
      </c>
      <c r="C5" s="1" t="s">
        <v>20</v>
      </c>
      <c r="D5" s="1">
        <v>2</v>
      </c>
      <c r="E5" s="1">
        <v>4</v>
      </c>
      <c r="F5" s="1" t="s">
        <v>24</v>
      </c>
      <c r="G5" s="1">
        <v>59.09</v>
      </c>
      <c r="H5" s="1">
        <f>1+COUNTIFS(A:A,A5,G:G,"&gt;"&amp;G5)</f>
        <v>4</v>
      </c>
      <c r="I5" s="2">
        <f>AVERAGEIF(A:A,A5,G:G)</f>
        <v>47.95</v>
      </c>
      <c r="J5" s="2">
        <f t="shared" si="0"/>
        <v>11.14</v>
      </c>
      <c r="K5" s="2">
        <f t="shared" si="1"/>
        <v>101.14</v>
      </c>
      <c r="L5" s="2">
        <f t="shared" si="2"/>
        <v>431.98894601997074</v>
      </c>
      <c r="M5" s="2">
        <f>SUMIF(A:A,A5,L:L)</f>
        <v>4299.0545404918876</v>
      </c>
      <c r="N5" s="3">
        <f t="shared" si="3"/>
        <v>0.10048463957625055</v>
      </c>
      <c r="O5" s="6">
        <f t="shared" si="4"/>
        <v>9.9517697850841387</v>
      </c>
      <c r="P5" s="3">
        <f t="shared" si="5"/>
        <v>0.10048463957625055</v>
      </c>
      <c r="Q5" s="3">
        <f>IF(ISNUMBER(P5),SUMIF(A:A,A5,P:P),"")</f>
        <v>0.79945641155401759</v>
      </c>
      <c r="R5" s="3">
        <f t="shared" si="6"/>
        <v>0.12569120482869628</v>
      </c>
      <c r="S5" s="7">
        <f t="shared" si="7"/>
        <v>7.956006160995063</v>
      </c>
    </row>
    <row r="6" spans="1:19" x14ac:dyDescent="0.3">
      <c r="A6" s="1">
        <v>11</v>
      </c>
      <c r="B6" s="5">
        <v>0.61944444444444446</v>
      </c>
      <c r="C6" s="1" t="s">
        <v>20</v>
      </c>
      <c r="D6" s="1">
        <v>2</v>
      </c>
      <c r="E6" s="1">
        <v>3</v>
      </c>
      <c r="F6" s="1" t="s">
        <v>23</v>
      </c>
      <c r="G6" s="1">
        <v>52.06</v>
      </c>
      <c r="H6" s="1">
        <f>1+COUNTIFS(A:A,A6,G:G,"&gt;"&amp;G6)</f>
        <v>5</v>
      </c>
      <c r="I6" s="2">
        <f>AVERAGEIF(A:A,A6,G:G)</f>
        <v>47.95</v>
      </c>
      <c r="J6" s="2">
        <f t="shared" si="0"/>
        <v>4.1099999999999994</v>
      </c>
      <c r="K6" s="2">
        <f t="shared" si="1"/>
        <v>94.11</v>
      </c>
      <c r="L6" s="2">
        <f t="shared" si="2"/>
        <v>283.32651618407505</v>
      </c>
      <c r="M6" s="2">
        <f>SUMIF(A:A,A6,L:L)</f>
        <v>4299.0545404918876</v>
      </c>
      <c r="N6" s="3">
        <f t="shared" si="3"/>
        <v>6.5904378163961955E-2</v>
      </c>
      <c r="O6" s="6">
        <f t="shared" si="4"/>
        <v>15.173498754697654</v>
      </c>
      <c r="P6" s="3">
        <f t="shared" si="5"/>
        <v>6.5904378163961955E-2</v>
      </c>
      <c r="Q6" s="3">
        <f>IF(ISNUMBER(P6),SUMIF(A:A,A6,P:P),"")</f>
        <v>0.79945641155401759</v>
      </c>
      <c r="R6" s="3">
        <f t="shared" si="6"/>
        <v>8.2436487107351103E-2</v>
      </c>
      <c r="S6" s="7">
        <f t="shared" si="7"/>
        <v>12.130550865149942</v>
      </c>
    </row>
    <row r="7" spans="1:19" x14ac:dyDescent="0.3">
      <c r="A7" s="1">
        <v>11</v>
      </c>
      <c r="B7" s="5">
        <v>0.61944444444444446</v>
      </c>
      <c r="C7" s="1" t="s">
        <v>20</v>
      </c>
      <c r="D7" s="1">
        <v>2</v>
      </c>
      <c r="E7" s="1">
        <v>2</v>
      </c>
      <c r="F7" s="1" t="s">
        <v>22</v>
      </c>
      <c r="G7" s="1">
        <v>49.43</v>
      </c>
      <c r="H7" s="1">
        <f>1+COUNTIFS(A:A,A7,G:G,"&gt;"&amp;G7)</f>
        <v>6</v>
      </c>
      <c r="I7" s="2">
        <f>AVERAGEIF(A:A,A7,G:G)</f>
        <v>47.95</v>
      </c>
      <c r="J7" s="2">
        <f t="shared" si="0"/>
        <v>1.4799999999999969</v>
      </c>
      <c r="K7" s="2">
        <f t="shared" si="1"/>
        <v>91.47999999999999</v>
      </c>
      <c r="L7" s="2">
        <f t="shared" si="2"/>
        <v>241.9666725651642</v>
      </c>
      <c r="M7" s="2">
        <f>SUMIF(A:A,A7,L:L)</f>
        <v>4299.0545404918876</v>
      </c>
      <c r="N7" s="3">
        <f t="shared" si="3"/>
        <v>5.6283694539376317E-2</v>
      </c>
      <c r="O7" s="6">
        <f t="shared" si="4"/>
        <v>17.767135014571505</v>
      </c>
      <c r="P7" s="3">
        <f t="shared" si="5"/>
        <v>5.6283694539376317E-2</v>
      </c>
      <c r="Q7" s="3">
        <f>IF(ISNUMBER(P7),SUMIF(A:A,A7,P:P),"")</f>
        <v>0.79945641155401759</v>
      </c>
      <c r="R7" s="3">
        <f t="shared" si="6"/>
        <v>7.0402455626029259E-2</v>
      </c>
      <c r="S7" s="7">
        <f t="shared" si="7"/>
        <v>14.204050002345076</v>
      </c>
    </row>
    <row r="8" spans="1:19" x14ac:dyDescent="0.3">
      <c r="A8" s="1">
        <v>11</v>
      </c>
      <c r="B8" s="5">
        <v>0.61944444444444446</v>
      </c>
      <c r="C8" s="1" t="s">
        <v>20</v>
      </c>
      <c r="D8" s="1">
        <v>2</v>
      </c>
      <c r="E8" s="1">
        <v>9</v>
      </c>
      <c r="F8" s="1" t="s">
        <v>29</v>
      </c>
      <c r="G8" s="1">
        <v>48.95</v>
      </c>
      <c r="H8" s="1">
        <f>1+COUNTIFS(A:A,A8,G:G,"&gt;"&amp;G8)</f>
        <v>7</v>
      </c>
      <c r="I8" s="2">
        <f>AVERAGEIF(A:A,A8,G:G)</f>
        <v>47.95</v>
      </c>
      <c r="J8" s="2">
        <f t="shared" si="0"/>
        <v>1</v>
      </c>
      <c r="K8" s="2">
        <f t="shared" si="1"/>
        <v>91</v>
      </c>
      <c r="L8" s="2">
        <f t="shared" si="2"/>
        <v>235.09742436523857</v>
      </c>
      <c r="M8" s="2">
        <f>SUMIF(A:A,A8,L:L)</f>
        <v>4299.0545404918876</v>
      </c>
      <c r="N8" s="3">
        <f t="shared" si="3"/>
        <v>5.4685843631641688E-2</v>
      </c>
      <c r="O8" s="6">
        <f t="shared" si="4"/>
        <v>18.28626813798282</v>
      </c>
      <c r="P8" s="3">
        <f t="shared" si="5"/>
        <v>5.4685843631641688E-2</v>
      </c>
      <c r="Q8" s="3">
        <f>IF(ISNUMBER(P8),SUMIF(A:A,A8,P:P),"")</f>
        <v>0.79945641155401759</v>
      </c>
      <c r="R8" s="3">
        <f t="shared" si="6"/>
        <v>6.8403783922804495E-2</v>
      </c>
      <c r="S8" s="7">
        <f t="shared" si="7"/>
        <v>14.619074306306313</v>
      </c>
    </row>
    <row r="9" spans="1:19" x14ac:dyDescent="0.3">
      <c r="A9" s="1">
        <v>11</v>
      </c>
      <c r="B9" s="5">
        <v>0.61944444444444446</v>
      </c>
      <c r="C9" s="1" t="s">
        <v>20</v>
      </c>
      <c r="D9" s="1">
        <v>2</v>
      </c>
      <c r="E9" s="1">
        <v>8</v>
      </c>
      <c r="F9" s="1" t="s">
        <v>28</v>
      </c>
      <c r="G9" s="1">
        <v>45.9</v>
      </c>
      <c r="H9" s="1">
        <f>1+COUNTIFS(A:A,A9,G:G,"&gt;"&amp;G9)</f>
        <v>8</v>
      </c>
      <c r="I9" s="2">
        <f>AVERAGEIF(A:A,A9,G:G)</f>
        <v>47.95</v>
      </c>
      <c r="J9" s="2">
        <f t="shared" si="0"/>
        <v>-2.0500000000000043</v>
      </c>
      <c r="K9" s="2">
        <f t="shared" si="1"/>
        <v>87.949999999999989</v>
      </c>
      <c r="L9" s="2">
        <f t="shared" si="2"/>
        <v>195.7816485071798</v>
      </c>
      <c r="M9" s="2">
        <f>SUMIF(A:A,A9,L:L)</f>
        <v>4299.0545404918876</v>
      </c>
      <c r="N9" s="3">
        <f t="shared" si="3"/>
        <v>4.5540629146049151E-2</v>
      </c>
      <c r="O9" s="6">
        <f t="shared" si="4"/>
        <v>21.958414250119212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11</v>
      </c>
      <c r="B10" s="5">
        <v>0.61944444444444446</v>
      </c>
      <c r="C10" s="1" t="s">
        <v>20</v>
      </c>
      <c r="D10" s="1">
        <v>2</v>
      </c>
      <c r="E10" s="1">
        <v>11</v>
      </c>
      <c r="F10" s="1" t="s">
        <v>31</v>
      </c>
      <c r="G10" s="1">
        <v>41.16</v>
      </c>
      <c r="H10" s="1">
        <f>1+COUNTIFS(A:A,A10,G:G,"&gt;"&amp;G10)</f>
        <v>9</v>
      </c>
      <c r="I10" s="2">
        <f>AVERAGEIF(A:A,A10,G:G)</f>
        <v>47.95</v>
      </c>
      <c r="J10" s="2">
        <f t="shared" si="0"/>
        <v>-6.7900000000000063</v>
      </c>
      <c r="K10" s="2">
        <f t="shared" si="1"/>
        <v>83.21</v>
      </c>
      <c r="L10" s="2">
        <f t="shared" si="2"/>
        <v>147.31895527260062</v>
      </c>
      <c r="M10" s="2">
        <f>SUMIF(A:A,A10,L:L)</f>
        <v>4299.0545404918876</v>
      </c>
      <c r="N10" s="3">
        <f t="shared" si="3"/>
        <v>3.42677567555923E-2</v>
      </c>
      <c r="O10" s="6">
        <f t="shared" si="4"/>
        <v>29.181951043142202</v>
      </c>
      <c r="P10" s="3" t="str">
        <f t="shared" si="5"/>
        <v/>
      </c>
      <c r="Q10" s="3" t="str">
        <f>IF(ISNUMBER(P10),SUMIF(A:A,A10,P:P),"")</f>
        <v/>
      </c>
      <c r="R10" s="3" t="str">
        <f t="shared" si="6"/>
        <v/>
      </c>
      <c r="S10" s="7" t="str">
        <f t="shared" si="7"/>
        <v/>
      </c>
    </row>
    <row r="11" spans="1:19" x14ac:dyDescent="0.3">
      <c r="A11" s="1">
        <v>11</v>
      </c>
      <c r="B11" s="5">
        <v>0.61944444444444446</v>
      </c>
      <c r="C11" s="1" t="s">
        <v>20</v>
      </c>
      <c r="D11" s="1">
        <v>2</v>
      </c>
      <c r="E11" s="1">
        <v>13</v>
      </c>
      <c r="F11" s="1" t="s">
        <v>33</v>
      </c>
      <c r="G11" s="1">
        <v>39.71</v>
      </c>
      <c r="H11" s="1">
        <f>1+COUNTIFS(A:A,A11,G:G,"&gt;"&amp;G11)</f>
        <v>10</v>
      </c>
      <c r="I11" s="2">
        <f>AVERAGEIF(A:A,A11,G:G)</f>
        <v>47.95</v>
      </c>
      <c r="J11" s="2">
        <f t="shared" si="0"/>
        <v>-8.240000000000002</v>
      </c>
      <c r="K11" s="2">
        <f t="shared" si="1"/>
        <v>81.759999999999991</v>
      </c>
      <c r="L11" s="2">
        <f t="shared" si="2"/>
        <v>135.04391205099773</v>
      </c>
      <c r="M11" s="2">
        <f>SUMIF(A:A,A11,L:L)</f>
        <v>4299.0545404918876</v>
      </c>
      <c r="N11" s="3">
        <f t="shared" si="3"/>
        <v>3.1412467736579665E-2</v>
      </c>
      <c r="O11" s="6">
        <f t="shared" si="4"/>
        <v>31.834493500665179</v>
      </c>
      <c r="P11" s="3" t="str">
        <f t="shared" si="5"/>
        <v/>
      </c>
      <c r="Q11" s="3" t="str">
        <f>IF(ISNUMBER(P11),SUMIF(A:A,A11,P:P),"")</f>
        <v/>
      </c>
      <c r="R11" s="3" t="str">
        <f t="shared" si="6"/>
        <v/>
      </c>
      <c r="S11" s="7" t="str">
        <f t="shared" si="7"/>
        <v/>
      </c>
    </row>
    <row r="12" spans="1:19" x14ac:dyDescent="0.3">
      <c r="A12" s="1">
        <v>11</v>
      </c>
      <c r="B12" s="5">
        <v>0.61944444444444446</v>
      </c>
      <c r="C12" s="1" t="s">
        <v>20</v>
      </c>
      <c r="D12" s="1">
        <v>2</v>
      </c>
      <c r="E12" s="1">
        <v>6</v>
      </c>
      <c r="F12" s="1" t="s">
        <v>26</v>
      </c>
      <c r="G12" s="1">
        <v>38.01</v>
      </c>
      <c r="H12" s="1">
        <f>1+COUNTIFS(A:A,A12,G:G,"&gt;"&amp;G12)</f>
        <v>11</v>
      </c>
      <c r="I12" s="2">
        <f>AVERAGEIF(A:A,A12,G:G)</f>
        <v>47.95</v>
      </c>
      <c r="J12" s="2">
        <f t="shared" si="0"/>
        <v>-9.9400000000000048</v>
      </c>
      <c r="K12" s="2">
        <f t="shared" si="1"/>
        <v>80.06</v>
      </c>
      <c r="L12" s="2">
        <f t="shared" si="2"/>
        <v>121.94864335502389</v>
      </c>
      <c r="M12" s="2">
        <f>SUMIF(A:A,A12,L:L)</f>
        <v>4299.0545404918876</v>
      </c>
      <c r="N12" s="3">
        <f t="shared" si="3"/>
        <v>2.8366386656976633E-2</v>
      </c>
      <c r="O12" s="6">
        <f t="shared" si="4"/>
        <v>35.252991933466888</v>
      </c>
      <c r="P12" s="3" t="str">
        <f t="shared" si="5"/>
        <v/>
      </c>
      <c r="Q12" s="3" t="str">
        <f>IF(ISNUMBER(P12),SUMIF(A:A,A12,P:P),"")</f>
        <v/>
      </c>
      <c r="R12" s="3" t="str">
        <f t="shared" si="6"/>
        <v/>
      </c>
      <c r="S12" s="7" t="str">
        <f t="shared" si="7"/>
        <v/>
      </c>
    </row>
    <row r="13" spans="1:19" x14ac:dyDescent="0.3">
      <c r="A13" s="1">
        <v>11</v>
      </c>
      <c r="B13" s="5">
        <v>0.61944444444444446</v>
      </c>
      <c r="C13" s="1" t="s">
        <v>20</v>
      </c>
      <c r="D13" s="1">
        <v>2</v>
      </c>
      <c r="E13" s="1">
        <v>14</v>
      </c>
      <c r="F13" s="1" t="s">
        <v>34</v>
      </c>
      <c r="G13" s="1">
        <v>36.47</v>
      </c>
      <c r="H13" s="1">
        <f>1+COUNTIFS(A:A,A13,G:G,"&gt;"&amp;G13)</f>
        <v>12</v>
      </c>
      <c r="I13" s="2">
        <f>AVERAGEIF(A:A,A13,G:G)</f>
        <v>47.95</v>
      </c>
      <c r="J13" s="2">
        <f t="shared" si="0"/>
        <v>-11.480000000000004</v>
      </c>
      <c r="K13" s="2">
        <f t="shared" si="1"/>
        <v>78.52</v>
      </c>
      <c r="L13" s="2">
        <f t="shared" si="2"/>
        <v>111.18550248713375</v>
      </c>
      <c r="M13" s="2">
        <f>SUMIF(A:A,A13,L:L)</f>
        <v>4299.0545404918876</v>
      </c>
      <c r="N13" s="3">
        <f t="shared" si="3"/>
        <v>2.5862780162452224E-2</v>
      </c>
      <c r="O13" s="6">
        <f t="shared" si="4"/>
        <v>38.665603377467029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11</v>
      </c>
      <c r="B14" s="5">
        <v>0.61944444444444446</v>
      </c>
      <c r="C14" s="1" t="s">
        <v>20</v>
      </c>
      <c r="D14" s="1">
        <v>2</v>
      </c>
      <c r="E14" s="1">
        <v>12</v>
      </c>
      <c r="F14" s="1" t="s">
        <v>32</v>
      </c>
      <c r="G14" s="1">
        <v>35.96</v>
      </c>
      <c r="H14" s="1">
        <f>1+COUNTIFS(A:A,A14,G:G,"&gt;"&amp;G14)</f>
        <v>13</v>
      </c>
      <c r="I14" s="2">
        <f>AVERAGEIF(A:A,A14,G:G)</f>
        <v>47.95</v>
      </c>
      <c r="J14" s="2">
        <f t="shared" si="0"/>
        <v>-11.990000000000002</v>
      </c>
      <c r="K14" s="2">
        <f t="shared" si="1"/>
        <v>78.009999999999991</v>
      </c>
      <c r="L14" s="2">
        <f t="shared" si="2"/>
        <v>107.83475401743661</v>
      </c>
      <c r="M14" s="2">
        <f>SUMIF(A:A,A14,L:L)</f>
        <v>4299.0545404918876</v>
      </c>
      <c r="N14" s="3">
        <f t="shared" si="3"/>
        <v>2.5083364958914528E-2</v>
      </c>
      <c r="O14" s="6">
        <f t="shared" si="4"/>
        <v>39.867059369345256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11</v>
      </c>
      <c r="B15" s="5">
        <v>0.61944444444444446</v>
      </c>
      <c r="C15" s="1" t="s">
        <v>20</v>
      </c>
      <c r="D15" s="1">
        <v>2</v>
      </c>
      <c r="E15" s="1">
        <v>5</v>
      </c>
      <c r="F15" s="1" t="s">
        <v>25</v>
      </c>
      <c r="G15" s="1">
        <v>20.65</v>
      </c>
      <c r="H15" s="1">
        <f>1+COUNTIFS(A:A,A15,G:G,"&gt;"&amp;G15)</f>
        <v>14</v>
      </c>
      <c r="I15" s="2">
        <f>AVERAGEIF(A:A,A15,G:G)</f>
        <v>47.95</v>
      </c>
      <c r="J15" s="2">
        <f t="shared" si="0"/>
        <v>-27.300000000000004</v>
      </c>
      <c r="K15" s="2">
        <f t="shared" si="1"/>
        <v>62.699999999999996</v>
      </c>
      <c r="L15" s="2">
        <f t="shared" si="2"/>
        <v>43.034408784865704</v>
      </c>
      <c r="M15" s="2">
        <f>SUMIF(A:A,A15,L:L)</f>
        <v>4299.0545404918876</v>
      </c>
      <c r="N15" s="3">
        <f t="shared" si="3"/>
        <v>1.001020302941814E-2</v>
      </c>
      <c r="O15" s="6">
        <f t="shared" si="4"/>
        <v>99.898073701520786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14</v>
      </c>
      <c r="B16" s="5">
        <v>0.64374999999999993</v>
      </c>
      <c r="C16" s="1" t="s">
        <v>20</v>
      </c>
      <c r="D16" s="1">
        <v>3</v>
      </c>
      <c r="E16" s="1">
        <v>1</v>
      </c>
      <c r="F16" s="1" t="s">
        <v>35</v>
      </c>
      <c r="G16" s="1">
        <v>71.69</v>
      </c>
      <c r="H16" s="1">
        <f>1+COUNTIFS(A:A,A16,G:G,"&gt;"&amp;G16)</f>
        <v>1</v>
      </c>
      <c r="I16" s="2">
        <f>AVERAGEIF(A:A,A16,G:G)</f>
        <v>49.511250000000004</v>
      </c>
      <c r="J16" s="2">
        <f t="shared" ref="J16:J23" si="8">G16-I16</f>
        <v>22.178749999999994</v>
      </c>
      <c r="K16" s="2">
        <f t="shared" ref="K16:K23" si="9">90+J16</f>
        <v>112.17874999999999</v>
      </c>
      <c r="L16" s="2">
        <f t="shared" ref="L16:L23" si="10">EXP(0.06*K16)</f>
        <v>837.75441778790457</v>
      </c>
      <c r="M16" s="2">
        <f>SUMIF(A:A,A16,L:L)</f>
        <v>2653.7002271176793</v>
      </c>
      <c r="N16" s="3">
        <f t="shared" ref="N16:N23" si="11">L16/M16</f>
        <v>0.31569293668781606</v>
      </c>
      <c r="O16" s="6">
        <f t="shared" ref="O16:O23" si="12">1/N16</f>
        <v>3.1676350142381704</v>
      </c>
      <c r="P16" s="3">
        <f t="shared" ref="P16:P23" si="13">IF(O16&gt;21,"",N16)</f>
        <v>0.31569293668781606</v>
      </c>
      <c r="Q16" s="3">
        <f>IF(ISNUMBER(P16),SUMIF(A:A,A16,P:P),"")</f>
        <v>0.91076724090098415</v>
      </c>
      <c r="R16" s="3">
        <f t="shared" ref="R16:R23" si="14">IFERROR(P16*(1/Q16),"")</f>
        <v>0.34662306955124356</v>
      </c>
      <c r="S16" s="7">
        <f t="shared" ref="S16:S23" si="15">IFERROR(1/R16,"")</f>
        <v>2.8849782020990484</v>
      </c>
    </row>
    <row r="17" spans="1:19" x14ac:dyDescent="0.3">
      <c r="A17" s="1">
        <v>14</v>
      </c>
      <c r="B17" s="5">
        <v>0.64374999999999993</v>
      </c>
      <c r="C17" s="1" t="s">
        <v>20</v>
      </c>
      <c r="D17" s="1">
        <v>3</v>
      </c>
      <c r="E17" s="1">
        <v>5</v>
      </c>
      <c r="F17" s="1" t="s">
        <v>39</v>
      </c>
      <c r="G17" s="1">
        <v>67.66</v>
      </c>
      <c r="H17" s="1">
        <f>1+COUNTIFS(A:A,A17,G:G,"&gt;"&amp;G17)</f>
        <v>2</v>
      </c>
      <c r="I17" s="2">
        <f>AVERAGEIF(A:A,A17,G:G)</f>
        <v>49.511250000000004</v>
      </c>
      <c r="J17" s="2">
        <f t="shared" si="8"/>
        <v>18.148749999999993</v>
      </c>
      <c r="K17" s="2">
        <f t="shared" si="9"/>
        <v>108.14874999999999</v>
      </c>
      <c r="L17" s="2">
        <f t="shared" si="10"/>
        <v>657.81583096648421</v>
      </c>
      <c r="M17" s="2">
        <f>SUMIF(A:A,A17,L:L)</f>
        <v>2653.7002271176793</v>
      </c>
      <c r="N17" s="3">
        <f t="shared" si="11"/>
        <v>0.24788626245134399</v>
      </c>
      <c r="O17" s="6">
        <f t="shared" si="12"/>
        <v>4.0341081837735304</v>
      </c>
      <c r="P17" s="3">
        <f t="shared" si="13"/>
        <v>0.24788626245134399</v>
      </c>
      <c r="Q17" s="3">
        <f>IF(ISNUMBER(P17),SUMIF(A:A,A17,P:P),"")</f>
        <v>0.91076724090098415</v>
      </c>
      <c r="R17" s="3">
        <f t="shared" si="14"/>
        <v>0.27217301119232218</v>
      </c>
      <c r="S17" s="7">
        <f t="shared" si="15"/>
        <v>3.6741335800314991</v>
      </c>
    </row>
    <row r="18" spans="1:19" x14ac:dyDescent="0.3">
      <c r="A18" s="1">
        <v>14</v>
      </c>
      <c r="B18" s="5">
        <v>0.64374999999999993</v>
      </c>
      <c r="C18" s="1" t="s">
        <v>20</v>
      </c>
      <c r="D18" s="1">
        <v>3</v>
      </c>
      <c r="E18" s="1">
        <v>4</v>
      </c>
      <c r="F18" s="1" t="s">
        <v>38</v>
      </c>
      <c r="G18" s="1">
        <v>61.4</v>
      </c>
      <c r="H18" s="1">
        <f>1+COUNTIFS(A:A,A18,G:G,"&gt;"&amp;G18)</f>
        <v>3</v>
      </c>
      <c r="I18" s="2">
        <f>AVERAGEIF(A:A,A18,G:G)</f>
        <v>49.511250000000004</v>
      </c>
      <c r="J18" s="2">
        <f t="shared" si="8"/>
        <v>11.888749999999995</v>
      </c>
      <c r="K18" s="2">
        <f t="shared" si="9"/>
        <v>101.88874999999999</v>
      </c>
      <c r="L18" s="2">
        <f t="shared" si="10"/>
        <v>451.8385835448982</v>
      </c>
      <c r="M18" s="2">
        <f>SUMIF(A:A,A18,L:L)</f>
        <v>2653.7002271176793</v>
      </c>
      <c r="N18" s="3">
        <f t="shared" si="11"/>
        <v>0.17026737946043868</v>
      </c>
      <c r="O18" s="6">
        <f t="shared" si="12"/>
        <v>5.8731155854333696</v>
      </c>
      <c r="P18" s="3">
        <f t="shared" si="13"/>
        <v>0.17026737946043868</v>
      </c>
      <c r="Q18" s="3">
        <f>IF(ISNUMBER(P18),SUMIF(A:A,A18,P:P),"")</f>
        <v>0.91076724090098415</v>
      </c>
      <c r="R18" s="3">
        <f t="shared" si="14"/>
        <v>0.18694938927755048</v>
      </c>
      <c r="S18" s="7">
        <f t="shared" si="15"/>
        <v>5.3490412772377187</v>
      </c>
    </row>
    <row r="19" spans="1:19" x14ac:dyDescent="0.3">
      <c r="A19" s="1">
        <v>14</v>
      </c>
      <c r="B19" s="5">
        <v>0.64374999999999993</v>
      </c>
      <c r="C19" s="1" t="s">
        <v>20</v>
      </c>
      <c r="D19" s="1">
        <v>3</v>
      </c>
      <c r="E19" s="1">
        <v>7</v>
      </c>
      <c r="F19" s="1" t="s">
        <v>41</v>
      </c>
      <c r="G19" s="1">
        <v>55.35</v>
      </c>
      <c r="H19" s="1">
        <f>1+COUNTIFS(A:A,A19,G:G,"&gt;"&amp;G19)</f>
        <v>4</v>
      </c>
      <c r="I19" s="2">
        <f>AVERAGEIF(A:A,A19,G:G)</f>
        <v>49.511250000000004</v>
      </c>
      <c r="J19" s="2">
        <f t="shared" si="8"/>
        <v>5.8387499999999974</v>
      </c>
      <c r="K19" s="2">
        <f t="shared" si="9"/>
        <v>95.838750000000005</v>
      </c>
      <c r="L19" s="2">
        <f t="shared" si="10"/>
        <v>314.29278884527906</v>
      </c>
      <c r="M19" s="2">
        <f>SUMIF(A:A,A19,L:L)</f>
        <v>2653.7002271176793</v>
      </c>
      <c r="N19" s="3">
        <f t="shared" si="11"/>
        <v>0.11843567922012377</v>
      </c>
      <c r="O19" s="6">
        <f t="shared" si="12"/>
        <v>8.4434015710874313</v>
      </c>
      <c r="P19" s="3">
        <f t="shared" si="13"/>
        <v>0.11843567922012377</v>
      </c>
      <c r="Q19" s="3">
        <f>IF(ISNUMBER(P19),SUMIF(A:A,A19,P:P),"")</f>
        <v>0.91076724090098415</v>
      </c>
      <c r="R19" s="3">
        <f t="shared" si="14"/>
        <v>0.13003945893240546</v>
      </c>
      <c r="S19" s="7">
        <f t="shared" si="15"/>
        <v>7.6899735527183353</v>
      </c>
    </row>
    <row r="20" spans="1:19" x14ac:dyDescent="0.3">
      <c r="A20" s="1">
        <v>14</v>
      </c>
      <c r="B20" s="5">
        <v>0.64374999999999993</v>
      </c>
      <c r="C20" s="1" t="s">
        <v>20</v>
      </c>
      <c r="D20" s="1">
        <v>3</v>
      </c>
      <c r="E20" s="1">
        <v>6</v>
      </c>
      <c r="F20" s="1" t="s">
        <v>40</v>
      </c>
      <c r="G20" s="1">
        <v>43.59</v>
      </c>
      <c r="H20" s="1">
        <f>1+COUNTIFS(A:A,A20,G:G,"&gt;"&amp;G20)</f>
        <v>5</v>
      </c>
      <c r="I20" s="2">
        <f>AVERAGEIF(A:A,A20,G:G)</f>
        <v>49.511250000000004</v>
      </c>
      <c r="J20" s="2">
        <f t="shared" si="8"/>
        <v>-5.9212500000000006</v>
      </c>
      <c r="K20" s="2">
        <f t="shared" si="9"/>
        <v>84.078749999999999</v>
      </c>
      <c r="L20" s="2">
        <f t="shared" si="10"/>
        <v>155.20161288571751</v>
      </c>
      <c r="M20" s="2">
        <f>SUMIF(A:A,A20,L:L)</f>
        <v>2653.7002271176793</v>
      </c>
      <c r="N20" s="3">
        <f t="shared" si="11"/>
        <v>5.8484983081261585E-2</v>
      </c>
      <c r="O20" s="6">
        <f t="shared" si="12"/>
        <v>17.098406245763233</v>
      </c>
      <c r="P20" s="3">
        <f t="shared" si="13"/>
        <v>5.8484983081261585E-2</v>
      </c>
      <c r="Q20" s="3">
        <f>IF(ISNUMBER(P20),SUMIF(A:A,A20,P:P),"")</f>
        <v>0.91076724090098415</v>
      </c>
      <c r="R20" s="3">
        <f t="shared" si="14"/>
        <v>6.4215071046478153E-2</v>
      </c>
      <c r="S20" s="7">
        <f t="shared" si="15"/>
        <v>15.572668280257934</v>
      </c>
    </row>
    <row r="21" spans="1:19" x14ac:dyDescent="0.3">
      <c r="A21" s="1">
        <v>14</v>
      </c>
      <c r="B21" s="5">
        <v>0.64374999999999993</v>
      </c>
      <c r="C21" s="1" t="s">
        <v>20</v>
      </c>
      <c r="D21" s="1">
        <v>3</v>
      </c>
      <c r="E21" s="1">
        <v>8</v>
      </c>
      <c r="F21" s="1" t="s">
        <v>42</v>
      </c>
      <c r="G21" s="1">
        <v>34.090000000000003</v>
      </c>
      <c r="H21" s="1">
        <f>1+COUNTIFS(A:A,A21,G:G,"&gt;"&amp;G21)</f>
        <v>6</v>
      </c>
      <c r="I21" s="2">
        <f>AVERAGEIF(A:A,A21,G:G)</f>
        <v>49.511250000000004</v>
      </c>
      <c r="J21" s="2">
        <f t="shared" si="8"/>
        <v>-15.421250000000001</v>
      </c>
      <c r="K21" s="2">
        <f t="shared" si="9"/>
        <v>74.578749999999999</v>
      </c>
      <c r="L21" s="2">
        <f t="shared" si="10"/>
        <v>87.770460214071107</v>
      </c>
      <c r="M21" s="2">
        <f>SUMIF(A:A,A21,L:L)</f>
        <v>2653.7002271176793</v>
      </c>
      <c r="N21" s="3">
        <f t="shared" si="11"/>
        <v>3.3074745714365458E-2</v>
      </c>
      <c r="O21" s="6">
        <f t="shared" si="12"/>
        <v>30.234548396411913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14</v>
      </c>
      <c r="B22" s="5">
        <v>0.64374999999999993</v>
      </c>
      <c r="C22" s="1" t="s">
        <v>20</v>
      </c>
      <c r="D22" s="1">
        <v>3</v>
      </c>
      <c r="E22" s="1">
        <v>2</v>
      </c>
      <c r="F22" s="1" t="s">
        <v>36</v>
      </c>
      <c r="G22" s="1">
        <v>33.78</v>
      </c>
      <c r="H22" s="1">
        <f>1+COUNTIFS(A:A,A22,G:G,"&gt;"&amp;G22)</f>
        <v>7</v>
      </c>
      <c r="I22" s="2">
        <f>AVERAGEIF(A:A,A22,G:G)</f>
        <v>49.511250000000004</v>
      </c>
      <c r="J22" s="2">
        <f t="shared" si="8"/>
        <v>-15.731250000000003</v>
      </c>
      <c r="K22" s="2">
        <f t="shared" si="9"/>
        <v>74.268749999999997</v>
      </c>
      <c r="L22" s="2">
        <f t="shared" si="10"/>
        <v>86.15301849267432</v>
      </c>
      <c r="M22" s="2">
        <f>SUMIF(A:A,A22,L:L)</f>
        <v>2653.7002271176793</v>
      </c>
      <c r="N22" s="3">
        <f t="shared" si="11"/>
        <v>3.2465241406053447E-2</v>
      </c>
      <c r="O22" s="6">
        <f t="shared" si="12"/>
        <v>30.802173545937062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14</v>
      </c>
      <c r="B23" s="5">
        <v>0.64374999999999993</v>
      </c>
      <c r="C23" s="1" t="s">
        <v>20</v>
      </c>
      <c r="D23" s="1">
        <v>3</v>
      </c>
      <c r="E23" s="1">
        <v>3</v>
      </c>
      <c r="F23" s="1" t="s">
        <v>37</v>
      </c>
      <c r="G23" s="1">
        <v>28.53</v>
      </c>
      <c r="H23" s="1">
        <f>1+COUNTIFS(A:A,A23,G:G,"&gt;"&amp;G23)</f>
        <v>8</v>
      </c>
      <c r="I23" s="2">
        <f>AVERAGEIF(A:A,A23,G:G)</f>
        <v>49.511250000000004</v>
      </c>
      <c r="J23" s="2">
        <f t="shared" si="8"/>
        <v>-20.981250000000003</v>
      </c>
      <c r="K23" s="2">
        <f t="shared" si="9"/>
        <v>69.018749999999997</v>
      </c>
      <c r="L23" s="2">
        <f t="shared" si="10"/>
        <v>62.87351438065005</v>
      </c>
      <c r="M23" s="2">
        <f>SUMIF(A:A,A23,L:L)</f>
        <v>2653.7002271176793</v>
      </c>
      <c r="N23" s="3">
        <f t="shared" si="11"/>
        <v>2.3692771978596927E-2</v>
      </c>
      <c r="O23" s="6">
        <f t="shared" si="12"/>
        <v>42.206965099033525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25</v>
      </c>
      <c r="B24" s="5">
        <v>0.72361111111111109</v>
      </c>
      <c r="C24" s="1" t="s">
        <v>20</v>
      </c>
      <c r="D24" s="1">
        <v>6</v>
      </c>
      <c r="E24" s="1">
        <v>1</v>
      </c>
      <c r="F24" s="1" t="s">
        <v>43</v>
      </c>
      <c r="G24" s="1">
        <v>71.62</v>
      </c>
      <c r="H24" s="1">
        <f>1+COUNTIFS(A:A,A24,G:G,"&gt;"&amp;G24)</f>
        <v>1</v>
      </c>
      <c r="I24" s="2">
        <f>AVERAGEIF(A:A,A24,G:G)</f>
        <v>51.797000000000004</v>
      </c>
      <c r="J24" s="2">
        <f t="shared" ref="J24:J37" si="16">G24-I24</f>
        <v>19.823</v>
      </c>
      <c r="K24" s="2">
        <f t="shared" ref="K24:K37" si="17">90+J24</f>
        <v>109.82300000000001</v>
      </c>
      <c r="L24" s="2">
        <f t="shared" ref="L24:L37" si="18">EXP(0.06*K24)</f>
        <v>727.32978561007064</v>
      </c>
      <c r="M24" s="2">
        <f>SUMIF(A:A,A24,L:L)</f>
        <v>2936.1157905421787</v>
      </c>
      <c r="N24" s="3">
        <f t="shared" ref="N24:N37" si="19">L24/M24</f>
        <v>0.24771835904869507</v>
      </c>
      <c r="O24" s="6">
        <f t="shared" ref="O24:O37" si="20">1/N24</f>
        <v>4.0368425006538402</v>
      </c>
      <c r="P24" s="3">
        <f t="shared" ref="P24:P37" si="21">IF(O24&gt;21,"",N24)</f>
        <v>0.24771835904869507</v>
      </c>
      <c r="Q24" s="3">
        <f>IF(ISNUMBER(P24),SUMIF(A:A,A24,P:P),"")</f>
        <v>0.91657457878988335</v>
      </c>
      <c r="R24" s="3">
        <f t="shared" ref="R24:R37" si="22">IFERROR(P24*(1/Q24),"")</f>
        <v>0.27026536059482215</v>
      </c>
      <c r="S24" s="7">
        <f t="shared" ref="S24:S37" si="23">IFERROR(1/R24,"")</f>
        <v>3.700067214677893</v>
      </c>
    </row>
    <row r="25" spans="1:19" x14ac:dyDescent="0.3">
      <c r="A25" s="1">
        <v>25</v>
      </c>
      <c r="B25" s="5">
        <v>0.72361111111111109</v>
      </c>
      <c r="C25" s="1" t="s">
        <v>20</v>
      </c>
      <c r="D25" s="1">
        <v>6</v>
      </c>
      <c r="E25" s="1">
        <v>5</v>
      </c>
      <c r="F25" s="1" t="s">
        <v>46</v>
      </c>
      <c r="G25" s="1">
        <v>65.86</v>
      </c>
      <c r="H25" s="1">
        <f>1+COUNTIFS(A:A,A25,G:G,"&gt;"&amp;G25)</f>
        <v>2</v>
      </c>
      <c r="I25" s="2">
        <f>AVERAGEIF(A:A,A25,G:G)</f>
        <v>51.797000000000004</v>
      </c>
      <c r="J25" s="2">
        <f t="shared" si="16"/>
        <v>14.062999999999995</v>
      </c>
      <c r="K25" s="2">
        <f t="shared" si="17"/>
        <v>104.06299999999999</v>
      </c>
      <c r="L25" s="2">
        <f t="shared" si="18"/>
        <v>514.80078469892669</v>
      </c>
      <c r="M25" s="2">
        <f>SUMIF(A:A,A25,L:L)</f>
        <v>2936.1157905421787</v>
      </c>
      <c r="N25" s="3">
        <f t="shared" si="19"/>
        <v>0.17533395186838471</v>
      </c>
      <c r="O25" s="6">
        <f t="shared" si="20"/>
        <v>5.7034019329619339</v>
      </c>
      <c r="P25" s="3">
        <f t="shared" si="21"/>
        <v>0.17533395186838471</v>
      </c>
      <c r="Q25" s="3">
        <f>IF(ISNUMBER(P25),SUMIF(A:A,A25,P:P),"")</f>
        <v>0.91657457878988335</v>
      </c>
      <c r="R25" s="3">
        <f t="shared" si="22"/>
        <v>0.19129261919948848</v>
      </c>
      <c r="S25" s="7">
        <f t="shared" si="23"/>
        <v>5.2275932243739911</v>
      </c>
    </row>
    <row r="26" spans="1:19" x14ac:dyDescent="0.3">
      <c r="A26" s="1">
        <v>25</v>
      </c>
      <c r="B26" s="5">
        <v>0.72361111111111109</v>
      </c>
      <c r="C26" s="1" t="s">
        <v>20</v>
      </c>
      <c r="D26" s="1">
        <v>6</v>
      </c>
      <c r="E26" s="1">
        <v>9</v>
      </c>
      <c r="F26" s="1" t="s">
        <v>50</v>
      </c>
      <c r="G26" s="1">
        <v>59.37</v>
      </c>
      <c r="H26" s="1">
        <f>1+COUNTIFS(A:A,A26,G:G,"&gt;"&amp;G26)</f>
        <v>3</v>
      </c>
      <c r="I26" s="2">
        <f>AVERAGEIF(A:A,A26,G:G)</f>
        <v>51.797000000000004</v>
      </c>
      <c r="J26" s="2">
        <f t="shared" si="16"/>
        <v>7.5729999999999933</v>
      </c>
      <c r="K26" s="2">
        <f t="shared" si="17"/>
        <v>97.572999999999993</v>
      </c>
      <c r="L26" s="2">
        <f t="shared" si="18"/>
        <v>348.75860267506783</v>
      </c>
      <c r="M26" s="2">
        <f>SUMIF(A:A,A26,L:L)</f>
        <v>2936.1157905421787</v>
      </c>
      <c r="N26" s="3">
        <f t="shared" si="19"/>
        <v>0.118782305452152</v>
      </c>
      <c r="O26" s="6">
        <f t="shared" si="20"/>
        <v>8.4187623416925597</v>
      </c>
      <c r="P26" s="3">
        <f t="shared" si="21"/>
        <v>0.118782305452152</v>
      </c>
      <c r="Q26" s="3">
        <f>IF(ISNUMBER(P26),SUMIF(A:A,A26,P:P),"")</f>
        <v>0.91657457878988335</v>
      </c>
      <c r="R26" s="3">
        <f t="shared" si="22"/>
        <v>0.1295937157770353</v>
      </c>
      <c r="S26" s="7">
        <f t="shared" si="23"/>
        <v>7.7164235472689899</v>
      </c>
    </row>
    <row r="27" spans="1:19" x14ac:dyDescent="0.3">
      <c r="A27" s="1">
        <v>25</v>
      </c>
      <c r="B27" s="5">
        <v>0.72361111111111109</v>
      </c>
      <c r="C27" s="1" t="s">
        <v>20</v>
      </c>
      <c r="D27" s="1">
        <v>6</v>
      </c>
      <c r="E27" s="1">
        <v>2</v>
      </c>
      <c r="F27" s="1" t="s">
        <v>44</v>
      </c>
      <c r="G27" s="1">
        <v>57.82</v>
      </c>
      <c r="H27" s="1">
        <f>1+COUNTIFS(A:A,A27,G:G,"&gt;"&amp;G27)</f>
        <v>4</v>
      </c>
      <c r="I27" s="2">
        <f>AVERAGEIF(A:A,A27,G:G)</f>
        <v>51.797000000000004</v>
      </c>
      <c r="J27" s="2">
        <f t="shared" si="16"/>
        <v>6.0229999999999961</v>
      </c>
      <c r="K27" s="2">
        <f t="shared" si="17"/>
        <v>96.022999999999996</v>
      </c>
      <c r="L27" s="2">
        <f t="shared" si="18"/>
        <v>317.78657192988629</v>
      </c>
      <c r="M27" s="2">
        <f>SUMIF(A:A,A27,L:L)</f>
        <v>2936.1157905421787</v>
      </c>
      <c r="N27" s="3">
        <f t="shared" si="19"/>
        <v>0.10823366467819183</v>
      </c>
      <c r="O27" s="6">
        <f t="shared" si="20"/>
        <v>9.2392695283234882</v>
      </c>
      <c r="P27" s="3">
        <f t="shared" si="21"/>
        <v>0.10823366467819183</v>
      </c>
      <c r="Q27" s="3">
        <f>IF(ISNUMBER(P27),SUMIF(A:A,A27,P:P),"")</f>
        <v>0.91657457878988335</v>
      </c>
      <c r="R27" s="3">
        <f t="shared" si="22"/>
        <v>0.11808495149526009</v>
      </c>
      <c r="S27" s="7">
        <f t="shared" si="23"/>
        <v>8.4684795762493064</v>
      </c>
    </row>
    <row r="28" spans="1:19" x14ac:dyDescent="0.3">
      <c r="A28" s="1">
        <v>25</v>
      </c>
      <c r="B28" s="5">
        <v>0.72361111111111109</v>
      </c>
      <c r="C28" s="1" t="s">
        <v>20</v>
      </c>
      <c r="D28" s="1">
        <v>6</v>
      </c>
      <c r="E28" s="1">
        <v>7</v>
      </c>
      <c r="F28" s="1" t="s">
        <v>48</v>
      </c>
      <c r="G28" s="1">
        <v>56.5</v>
      </c>
      <c r="H28" s="1">
        <f>1+COUNTIFS(A:A,A28,G:G,"&gt;"&amp;G28)</f>
        <v>5</v>
      </c>
      <c r="I28" s="2">
        <f>AVERAGEIF(A:A,A28,G:G)</f>
        <v>51.797000000000004</v>
      </c>
      <c r="J28" s="2">
        <f t="shared" si="16"/>
        <v>4.7029999999999959</v>
      </c>
      <c r="K28" s="2">
        <f t="shared" si="17"/>
        <v>94.703000000000003</v>
      </c>
      <c r="L28" s="2">
        <f t="shared" si="18"/>
        <v>293.58875629233012</v>
      </c>
      <c r="M28" s="2">
        <f>SUMIF(A:A,A28,L:L)</f>
        <v>2936.1157905421787</v>
      </c>
      <c r="N28" s="3">
        <f t="shared" si="19"/>
        <v>9.9992226886296082E-2</v>
      </c>
      <c r="O28" s="6">
        <f t="shared" si="20"/>
        <v>10.000777371796385</v>
      </c>
      <c r="P28" s="3">
        <f t="shared" si="21"/>
        <v>9.9992226886296082E-2</v>
      </c>
      <c r="Q28" s="3">
        <f>IF(ISNUMBER(P28),SUMIF(A:A,A28,P:P),"")</f>
        <v>0.91657457878988335</v>
      </c>
      <c r="R28" s="3">
        <f t="shared" si="22"/>
        <v>0.10909338879800899</v>
      </c>
      <c r="S28" s="7">
        <f t="shared" si="23"/>
        <v>9.1664583071256693</v>
      </c>
    </row>
    <row r="29" spans="1:19" x14ac:dyDescent="0.3">
      <c r="A29" s="1">
        <v>25</v>
      </c>
      <c r="B29" s="5">
        <v>0.72361111111111109</v>
      </c>
      <c r="C29" s="1" t="s">
        <v>20</v>
      </c>
      <c r="D29" s="1">
        <v>6</v>
      </c>
      <c r="E29" s="1">
        <v>3</v>
      </c>
      <c r="F29" s="1" t="s">
        <v>45</v>
      </c>
      <c r="G29" s="1">
        <v>55.31</v>
      </c>
      <c r="H29" s="1">
        <f>1+COUNTIFS(A:A,A29,G:G,"&gt;"&amp;G29)</f>
        <v>6</v>
      </c>
      <c r="I29" s="2">
        <f>AVERAGEIF(A:A,A29,G:G)</f>
        <v>51.797000000000004</v>
      </c>
      <c r="J29" s="2">
        <f t="shared" si="16"/>
        <v>3.5129999999999981</v>
      </c>
      <c r="K29" s="2">
        <f t="shared" si="17"/>
        <v>93.513000000000005</v>
      </c>
      <c r="L29" s="2">
        <f t="shared" si="18"/>
        <v>273.35737362248545</v>
      </c>
      <c r="M29" s="2">
        <f>SUMIF(A:A,A29,L:L)</f>
        <v>2936.1157905421787</v>
      </c>
      <c r="N29" s="3">
        <f t="shared" si="19"/>
        <v>9.3101700724141978E-2</v>
      </c>
      <c r="O29" s="6">
        <f t="shared" si="20"/>
        <v>10.740942348228151</v>
      </c>
      <c r="P29" s="3">
        <f t="shared" si="21"/>
        <v>9.3101700724141978E-2</v>
      </c>
      <c r="Q29" s="3">
        <f>IF(ISNUMBER(P29),SUMIF(A:A,A29,P:P),"")</f>
        <v>0.91657457878988335</v>
      </c>
      <c r="R29" s="3">
        <f t="shared" si="22"/>
        <v>0.10157569594288815</v>
      </c>
      <c r="S29" s="7">
        <f t="shared" si="23"/>
        <v>9.8448747086336379</v>
      </c>
    </row>
    <row r="30" spans="1:19" x14ac:dyDescent="0.3">
      <c r="A30" s="1">
        <v>25</v>
      </c>
      <c r="B30" s="5">
        <v>0.72361111111111109</v>
      </c>
      <c r="C30" s="1" t="s">
        <v>20</v>
      </c>
      <c r="D30" s="1">
        <v>6</v>
      </c>
      <c r="E30" s="1">
        <v>6</v>
      </c>
      <c r="F30" s="1" t="s">
        <v>47</v>
      </c>
      <c r="G30" s="1">
        <v>51.35</v>
      </c>
      <c r="H30" s="1">
        <f>1+COUNTIFS(A:A,A30,G:G,"&gt;"&amp;G30)</f>
        <v>7</v>
      </c>
      <c r="I30" s="2">
        <f>AVERAGEIF(A:A,A30,G:G)</f>
        <v>51.797000000000004</v>
      </c>
      <c r="J30" s="2">
        <f t="shared" si="16"/>
        <v>-0.44700000000000273</v>
      </c>
      <c r="K30" s="2">
        <f t="shared" si="17"/>
        <v>89.552999999999997</v>
      </c>
      <c r="L30" s="2">
        <f t="shared" si="18"/>
        <v>215.54721916575588</v>
      </c>
      <c r="M30" s="2">
        <f>SUMIF(A:A,A30,L:L)</f>
        <v>2936.1157905421787</v>
      </c>
      <c r="N30" s="3">
        <f t="shared" si="19"/>
        <v>7.341237013202169E-2</v>
      </c>
      <c r="O30" s="6">
        <f t="shared" si="20"/>
        <v>13.621682533905968</v>
      </c>
      <c r="P30" s="3">
        <f t="shared" si="21"/>
        <v>7.341237013202169E-2</v>
      </c>
      <c r="Q30" s="3">
        <f>IF(ISNUMBER(P30),SUMIF(A:A,A30,P:P),"")</f>
        <v>0.91657457878988335</v>
      </c>
      <c r="R30" s="3">
        <f t="shared" si="22"/>
        <v>8.0094268192496779E-2</v>
      </c>
      <c r="S30" s="7">
        <f t="shared" si="23"/>
        <v>12.485287930924374</v>
      </c>
    </row>
    <row r="31" spans="1:19" x14ac:dyDescent="0.3">
      <c r="A31" s="1">
        <v>25</v>
      </c>
      <c r="B31" s="5">
        <v>0.72361111111111109</v>
      </c>
      <c r="C31" s="1" t="s">
        <v>20</v>
      </c>
      <c r="D31" s="1">
        <v>6</v>
      </c>
      <c r="E31" s="1">
        <v>10</v>
      </c>
      <c r="F31" s="1" t="s">
        <v>51</v>
      </c>
      <c r="G31" s="1">
        <v>42.9</v>
      </c>
      <c r="H31" s="1">
        <f>1+COUNTIFS(A:A,A31,G:G,"&gt;"&amp;G31)</f>
        <v>8</v>
      </c>
      <c r="I31" s="2">
        <f>AVERAGEIF(A:A,A31,G:G)</f>
        <v>51.797000000000004</v>
      </c>
      <c r="J31" s="2">
        <f t="shared" si="16"/>
        <v>-8.8970000000000056</v>
      </c>
      <c r="K31" s="2">
        <f t="shared" si="17"/>
        <v>81.102999999999994</v>
      </c>
      <c r="L31" s="2">
        <f t="shared" si="18"/>
        <v>129.82404063179769</v>
      </c>
      <c r="M31" s="2">
        <f>SUMIF(A:A,A31,L:L)</f>
        <v>2936.1157905421787</v>
      </c>
      <c r="N31" s="3">
        <f t="shared" si="19"/>
        <v>4.4216253681134479E-2</v>
      </c>
      <c r="O31" s="6">
        <f t="shared" si="20"/>
        <v>22.616117756413743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25</v>
      </c>
      <c r="B32" s="5">
        <v>0.72361111111111109</v>
      </c>
      <c r="C32" s="1" t="s">
        <v>20</v>
      </c>
      <c r="D32" s="1">
        <v>6</v>
      </c>
      <c r="E32" s="1">
        <v>11</v>
      </c>
      <c r="F32" s="1" t="s">
        <v>52</v>
      </c>
      <c r="G32" s="1">
        <v>33.57</v>
      </c>
      <c r="H32" s="1">
        <f>1+COUNTIFS(A:A,A32,G:G,"&gt;"&amp;G32)</f>
        <v>9</v>
      </c>
      <c r="I32" s="2">
        <f>AVERAGEIF(A:A,A32,G:G)</f>
        <v>51.797000000000004</v>
      </c>
      <c r="J32" s="2">
        <f t="shared" si="16"/>
        <v>-18.227000000000004</v>
      </c>
      <c r="K32" s="2">
        <f t="shared" si="17"/>
        <v>71.772999999999996</v>
      </c>
      <c r="L32" s="2">
        <f t="shared" si="18"/>
        <v>74.171501531334854</v>
      </c>
      <c r="M32" s="2">
        <f>SUMIF(A:A,A32,L:L)</f>
        <v>2936.1157905421787</v>
      </c>
      <c r="N32" s="3">
        <f t="shared" si="19"/>
        <v>2.5261776722245159E-2</v>
      </c>
      <c r="O32" s="6">
        <f t="shared" si="20"/>
        <v>39.585497528343453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25</v>
      </c>
      <c r="B33" s="5">
        <v>0.72361111111111109</v>
      </c>
      <c r="C33" s="1" t="s">
        <v>20</v>
      </c>
      <c r="D33" s="1">
        <v>6</v>
      </c>
      <c r="E33" s="1">
        <v>8</v>
      </c>
      <c r="F33" s="1" t="s">
        <v>49</v>
      </c>
      <c r="G33" s="1">
        <v>23.67</v>
      </c>
      <c r="H33" s="1">
        <f>1+COUNTIFS(A:A,A33,G:G,"&gt;"&amp;G33)</f>
        <v>10</v>
      </c>
      <c r="I33" s="2">
        <f>AVERAGEIF(A:A,A33,G:G)</f>
        <v>51.797000000000004</v>
      </c>
      <c r="J33" s="2">
        <f t="shared" si="16"/>
        <v>-28.127000000000002</v>
      </c>
      <c r="K33" s="2">
        <f t="shared" si="17"/>
        <v>61.872999999999998</v>
      </c>
      <c r="L33" s="2">
        <f t="shared" si="18"/>
        <v>40.95115438452352</v>
      </c>
      <c r="M33" s="2">
        <f>SUMIF(A:A,A33,L:L)</f>
        <v>2936.1157905421787</v>
      </c>
      <c r="N33" s="3">
        <f t="shared" si="19"/>
        <v>1.3947390806737067E-2</v>
      </c>
      <c r="O33" s="6">
        <f t="shared" si="20"/>
        <v>71.697998131447335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>
        <v>27</v>
      </c>
      <c r="B34" s="5">
        <v>0.74791666666666667</v>
      </c>
      <c r="C34" s="1" t="s">
        <v>20</v>
      </c>
      <c r="D34" s="1">
        <v>7</v>
      </c>
      <c r="E34" s="1">
        <v>4</v>
      </c>
      <c r="F34" s="1" t="s">
        <v>55</v>
      </c>
      <c r="G34" s="1">
        <v>68.55</v>
      </c>
      <c r="H34" s="1">
        <f>1+COUNTIFS(A:A,A34,G:G,"&gt;"&amp;G34)</f>
        <v>1</v>
      </c>
      <c r="I34" s="2">
        <f>AVERAGEIF(A:A,A34,G:G)</f>
        <v>52.936250000000008</v>
      </c>
      <c r="J34" s="2">
        <f t="shared" si="16"/>
        <v>15.613749999999989</v>
      </c>
      <c r="K34" s="2">
        <f t="shared" si="17"/>
        <v>105.61374999999998</v>
      </c>
      <c r="L34" s="2">
        <f t="shared" si="18"/>
        <v>564.99958690241101</v>
      </c>
      <c r="M34" s="2">
        <f>SUMIF(A:A,A34,L:L)</f>
        <v>2237.5885645734779</v>
      </c>
      <c r="N34" s="3">
        <f t="shared" si="19"/>
        <v>0.25250378726801792</v>
      </c>
      <c r="O34" s="6">
        <f t="shared" si="20"/>
        <v>3.9603366381929108</v>
      </c>
      <c r="P34" s="3">
        <f t="shared" si="21"/>
        <v>0.25250378726801792</v>
      </c>
      <c r="Q34" s="3">
        <f>IF(ISNUMBER(P34),SUMIF(A:A,A34,P:P),"")</f>
        <v>0.91849423893199722</v>
      </c>
      <c r="R34" s="3">
        <f t="shared" si="22"/>
        <v>0.27491058361087078</v>
      </c>
      <c r="S34" s="7">
        <f t="shared" si="23"/>
        <v>3.6375463864115014</v>
      </c>
    </row>
    <row r="35" spans="1:19" x14ac:dyDescent="0.3">
      <c r="A35" s="1">
        <v>27</v>
      </c>
      <c r="B35" s="5">
        <v>0.74791666666666667</v>
      </c>
      <c r="C35" s="1" t="s">
        <v>20</v>
      </c>
      <c r="D35" s="1">
        <v>7</v>
      </c>
      <c r="E35" s="1">
        <v>1</v>
      </c>
      <c r="F35" s="1" t="s">
        <v>53</v>
      </c>
      <c r="G35" s="1">
        <v>67.22</v>
      </c>
      <c r="H35" s="1">
        <f>1+COUNTIFS(A:A,A35,G:G,"&gt;"&amp;G35)</f>
        <v>2</v>
      </c>
      <c r="I35" s="2">
        <f>AVERAGEIF(A:A,A35,G:G)</f>
        <v>52.936250000000008</v>
      </c>
      <c r="J35" s="2">
        <f t="shared" si="16"/>
        <v>14.283749999999991</v>
      </c>
      <c r="K35" s="2">
        <f t="shared" si="17"/>
        <v>104.28375</v>
      </c>
      <c r="L35" s="2">
        <f t="shared" si="18"/>
        <v>521.66467687408954</v>
      </c>
      <c r="M35" s="2">
        <f>SUMIF(A:A,A35,L:L)</f>
        <v>2237.5885645734779</v>
      </c>
      <c r="N35" s="3">
        <f t="shared" si="19"/>
        <v>0.23313699628846987</v>
      </c>
      <c r="O35" s="6">
        <f t="shared" si="20"/>
        <v>4.2893235132988474</v>
      </c>
      <c r="P35" s="3">
        <f t="shared" si="21"/>
        <v>0.23313699628846987</v>
      </c>
      <c r="Q35" s="3">
        <f>IF(ISNUMBER(P35),SUMIF(A:A,A35,P:P),"")</f>
        <v>0.91849423893199722</v>
      </c>
      <c r="R35" s="3">
        <f t="shared" si="22"/>
        <v>0.25382521349241771</v>
      </c>
      <c r="S35" s="7">
        <f t="shared" si="23"/>
        <v>3.9397189358805447</v>
      </c>
    </row>
    <row r="36" spans="1:19" x14ac:dyDescent="0.3">
      <c r="A36" s="1">
        <v>27</v>
      </c>
      <c r="B36" s="5">
        <v>0.74791666666666667</v>
      </c>
      <c r="C36" s="1" t="s">
        <v>20</v>
      </c>
      <c r="D36" s="1">
        <v>7</v>
      </c>
      <c r="E36" s="1">
        <v>5</v>
      </c>
      <c r="F36" s="1" t="s">
        <v>56</v>
      </c>
      <c r="G36" s="1">
        <v>62.52</v>
      </c>
      <c r="H36" s="1">
        <f>1+COUNTIFS(A:A,A36,G:G,"&gt;"&amp;G36)</f>
        <v>3</v>
      </c>
      <c r="I36" s="2">
        <f>AVERAGEIF(A:A,A36,G:G)</f>
        <v>52.936250000000008</v>
      </c>
      <c r="J36" s="2">
        <f t="shared" si="16"/>
        <v>9.5837499999999949</v>
      </c>
      <c r="K36" s="2">
        <f t="shared" si="17"/>
        <v>99.583749999999995</v>
      </c>
      <c r="L36" s="2">
        <f t="shared" si="18"/>
        <v>393.47793791658279</v>
      </c>
      <c r="M36" s="2">
        <f>SUMIF(A:A,A36,L:L)</f>
        <v>2237.5885645734779</v>
      </c>
      <c r="N36" s="3">
        <f t="shared" si="19"/>
        <v>0.17584910119148126</v>
      </c>
      <c r="O36" s="6">
        <f t="shared" si="20"/>
        <v>5.6866938370705959</v>
      </c>
      <c r="P36" s="3">
        <f t="shared" si="21"/>
        <v>0.17584910119148126</v>
      </c>
      <c r="Q36" s="3">
        <f>IF(ISNUMBER(P36),SUMIF(A:A,A36,P:P),"")</f>
        <v>0.91849423893199722</v>
      </c>
      <c r="R36" s="3">
        <f t="shared" si="22"/>
        <v>0.1914536790083238</v>
      </c>
      <c r="S36" s="7">
        <f t="shared" si="23"/>
        <v>5.2231955279194358</v>
      </c>
    </row>
    <row r="37" spans="1:19" x14ac:dyDescent="0.3">
      <c r="A37" s="1">
        <v>27</v>
      </c>
      <c r="B37" s="5">
        <v>0.74791666666666667</v>
      </c>
      <c r="C37" s="1" t="s">
        <v>20</v>
      </c>
      <c r="D37" s="1">
        <v>7</v>
      </c>
      <c r="E37" s="1">
        <v>6</v>
      </c>
      <c r="F37" s="1" t="s">
        <v>57</v>
      </c>
      <c r="G37" s="1">
        <v>55.06</v>
      </c>
      <c r="H37" s="1">
        <f>1+COUNTIFS(A:A,A37,G:G,"&gt;"&amp;G37)</f>
        <v>4</v>
      </c>
      <c r="I37" s="2">
        <f>AVERAGEIF(A:A,A37,G:G)</f>
        <v>52.936250000000008</v>
      </c>
      <c r="J37" s="2">
        <f t="shared" si="16"/>
        <v>2.123749999999994</v>
      </c>
      <c r="K37" s="2">
        <f t="shared" si="17"/>
        <v>92.123750000000001</v>
      </c>
      <c r="L37" s="2">
        <f t="shared" si="18"/>
        <v>251.49547567143725</v>
      </c>
      <c r="M37" s="2">
        <f>SUMIF(A:A,A37,L:L)</f>
        <v>2237.5885645734779</v>
      </c>
      <c r="N37" s="3">
        <f t="shared" si="19"/>
        <v>0.11239576374907713</v>
      </c>
      <c r="O37" s="6">
        <f t="shared" si="20"/>
        <v>8.8971324776305103</v>
      </c>
      <c r="P37" s="3">
        <f t="shared" si="21"/>
        <v>0.11239576374907713</v>
      </c>
      <c r="Q37" s="3">
        <f>IF(ISNUMBER(P37),SUMIF(A:A,A37,P:P),"")</f>
        <v>0.91849423893199722</v>
      </c>
      <c r="R37" s="3">
        <f t="shared" si="22"/>
        <v>0.12236959034143557</v>
      </c>
      <c r="S37" s="7">
        <f t="shared" si="23"/>
        <v>8.171964923718388</v>
      </c>
    </row>
    <row r="38" spans="1:19" x14ac:dyDescent="0.3">
      <c r="A38" s="1">
        <v>27</v>
      </c>
      <c r="B38" s="5">
        <v>0.74791666666666667</v>
      </c>
      <c r="C38" s="1" t="s">
        <v>20</v>
      </c>
      <c r="D38" s="1">
        <v>7</v>
      </c>
      <c r="E38" s="1">
        <v>7</v>
      </c>
      <c r="F38" s="1" t="s">
        <v>19</v>
      </c>
      <c r="G38" s="1">
        <v>51.5</v>
      </c>
      <c r="H38" s="1">
        <f>1+COUNTIFS(A:A,A38,G:G,"&gt;"&amp;G38)</f>
        <v>5</v>
      </c>
      <c r="I38" s="2">
        <f>AVERAGEIF(A:A,A38,G:G)</f>
        <v>52.936250000000008</v>
      </c>
      <c r="J38" s="2">
        <f t="shared" ref="J38:J50" si="24">G38-I38</f>
        <v>-1.4362500000000082</v>
      </c>
      <c r="K38" s="2">
        <f t="shared" ref="K38:K50" si="25">90+J38</f>
        <v>88.563749999999999</v>
      </c>
      <c r="L38" s="2">
        <f t="shared" ref="L38:L50" si="26">EXP(0.06*K38)</f>
        <v>203.12570015601872</v>
      </c>
      <c r="M38" s="2">
        <f>SUMIF(A:A,A38,L:L)</f>
        <v>2237.5885645734779</v>
      </c>
      <c r="N38" s="3">
        <f t="shared" ref="N38:N50" si="27">L38/M38</f>
        <v>9.0778842621917807E-2</v>
      </c>
      <c r="O38" s="6">
        <f t="shared" ref="O38:O50" si="28">1/N38</f>
        <v>11.015782655049605</v>
      </c>
      <c r="P38" s="3">
        <f t="shared" ref="P38:P50" si="29">IF(O38&gt;21,"",N38)</f>
        <v>9.0778842621917807E-2</v>
      </c>
      <c r="Q38" s="3">
        <f>IF(ISNUMBER(P38),SUMIF(A:A,A38,P:P),"")</f>
        <v>0.91849423893199722</v>
      </c>
      <c r="R38" s="3">
        <f t="shared" ref="R38:R50" si="30">IFERROR(P38*(1/Q38),"")</f>
        <v>9.8834416999145525E-2</v>
      </c>
      <c r="S38" s="7">
        <f t="shared" ref="S38:S50" si="31">IFERROR(1/R38,"")</f>
        <v>10.117932905990081</v>
      </c>
    </row>
    <row r="39" spans="1:19" x14ac:dyDescent="0.3">
      <c r="A39" s="1">
        <v>27</v>
      </c>
      <c r="B39" s="5">
        <v>0.74791666666666667</v>
      </c>
      <c r="C39" s="1" t="s">
        <v>20</v>
      </c>
      <c r="D39" s="1">
        <v>7</v>
      </c>
      <c r="E39" s="1">
        <v>9</v>
      </c>
      <c r="F39" s="1" t="s">
        <v>59</v>
      </c>
      <c r="G39" s="1">
        <v>42.79</v>
      </c>
      <c r="H39" s="1">
        <f>1+COUNTIFS(A:A,A39,G:G,"&gt;"&amp;G39)</f>
        <v>6</v>
      </c>
      <c r="I39" s="2">
        <f>AVERAGEIF(A:A,A39,G:G)</f>
        <v>52.936250000000008</v>
      </c>
      <c r="J39" s="2">
        <f t="shared" si="24"/>
        <v>-10.146250000000009</v>
      </c>
      <c r="K39" s="2">
        <f t="shared" si="25"/>
        <v>79.853749999999991</v>
      </c>
      <c r="L39" s="2">
        <f t="shared" si="26"/>
        <v>120.44882814031739</v>
      </c>
      <c r="M39" s="2">
        <f>SUMIF(A:A,A39,L:L)</f>
        <v>2237.5885645734779</v>
      </c>
      <c r="N39" s="3">
        <f t="shared" si="27"/>
        <v>5.3829747813033256E-2</v>
      </c>
      <c r="O39" s="6">
        <f t="shared" si="28"/>
        <v>18.5770887033188</v>
      </c>
      <c r="P39" s="3">
        <f t="shared" si="29"/>
        <v>5.3829747813033256E-2</v>
      </c>
      <c r="Q39" s="3">
        <f>IF(ISNUMBER(P39),SUMIF(A:A,A39,P:P),"")</f>
        <v>0.91849423893199722</v>
      </c>
      <c r="R39" s="3">
        <f t="shared" si="30"/>
        <v>5.8606516547806749E-2</v>
      </c>
      <c r="S39" s="7">
        <f t="shared" si="31"/>
        <v>17.062948950127002</v>
      </c>
    </row>
    <row r="40" spans="1:19" x14ac:dyDescent="0.3">
      <c r="A40" s="1">
        <v>27</v>
      </c>
      <c r="B40" s="5">
        <v>0.74791666666666667</v>
      </c>
      <c r="C40" s="1" t="s">
        <v>20</v>
      </c>
      <c r="D40" s="1">
        <v>7</v>
      </c>
      <c r="E40" s="1">
        <v>8</v>
      </c>
      <c r="F40" s="1" t="s">
        <v>58</v>
      </c>
      <c r="G40" s="1">
        <v>40.68</v>
      </c>
      <c r="H40" s="1">
        <f>1+COUNTIFS(A:A,A40,G:G,"&gt;"&amp;G40)</f>
        <v>7</v>
      </c>
      <c r="I40" s="2">
        <f>AVERAGEIF(A:A,A40,G:G)</f>
        <v>52.936250000000008</v>
      </c>
      <c r="J40" s="2">
        <f t="shared" si="24"/>
        <v>-12.256250000000009</v>
      </c>
      <c r="K40" s="2">
        <f t="shared" si="25"/>
        <v>77.743749999999991</v>
      </c>
      <c r="L40" s="2">
        <f t="shared" si="26"/>
        <v>106.12578059135153</v>
      </c>
      <c r="M40" s="2">
        <f>SUMIF(A:A,A40,L:L)</f>
        <v>2237.5885645734779</v>
      </c>
      <c r="N40" s="3">
        <f t="shared" si="27"/>
        <v>4.7428639148225579E-2</v>
      </c>
      <c r="O40" s="6">
        <f t="shared" si="28"/>
        <v>21.084307244716982</v>
      </c>
      <c r="P40" s="3" t="str">
        <f t="shared" si="29"/>
        <v/>
      </c>
      <c r="Q40" s="3" t="str">
        <f>IF(ISNUMBER(P40),SUMIF(A:A,A40,P:P),"")</f>
        <v/>
      </c>
      <c r="R40" s="3" t="str">
        <f t="shared" si="30"/>
        <v/>
      </c>
      <c r="S40" s="7" t="str">
        <f t="shared" si="31"/>
        <v/>
      </c>
    </row>
    <row r="41" spans="1:19" x14ac:dyDescent="0.3">
      <c r="A41" s="1">
        <v>27</v>
      </c>
      <c r="B41" s="5">
        <v>0.74791666666666667</v>
      </c>
      <c r="C41" s="1" t="s">
        <v>20</v>
      </c>
      <c r="D41" s="1">
        <v>7</v>
      </c>
      <c r="E41" s="1">
        <v>2</v>
      </c>
      <c r="F41" s="1" t="s">
        <v>54</v>
      </c>
      <c r="G41" s="1">
        <v>35.17</v>
      </c>
      <c r="H41" s="1">
        <f>1+COUNTIFS(A:A,A41,G:G,"&gt;"&amp;G41)</f>
        <v>8</v>
      </c>
      <c r="I41" s="2">
        <f>AVERAGEIF(A:A,A41,G:G)</f>
        <v>52.936250000000008</v>
      </c>
      <c r="J41" s="2">
        <f t="shared" si="24"/>
        <v>-17.766250000000007</v>
      </c>
      <c r="K41" s="2">
        <f t="shared" si="25"/>
        <v>72.233749999999986</v>
      </c>
      <c r="L41" s="2">
        <f t="shared" si="26"/>
        <v>76.250578321269558</v>
      </c>
      <c r="M41" s="2">
        <f>SUMIF(A:A,A41,L:L)</f>
        <v>2237.5885645734779</v>
      </c>
      <c r="N41" s="3">
        <f t="shared" si="27"/>
        <v>3.4077121919777152E-2</v>
      </c>
      <c r="O41" s="6">
        <f t="shared" si="28"/>
        <v>29.345201227796046</v>
      </c>
      <c r="P41" s="3" t="str">
        <f t="shared" si="29"/>
        <v/>
      </c>
      <c r="Q41" s="3" t="str">
        <f>IF(ISNUMBER(P41),SUMIF(A:A,A41,P:P),"")</f>
        <v/>
      </c>
      <c r="R41" s="3" t="str">
        <f t="shared" si="30"/>
        <v/>
      </c>
      <c r="S41" s="7" t="str">
        <f t="shared" si="31"/>
        <v/>
      </c>
    </row>
    <row r="42" spans="1:19" x14ac:dyDescent="0.3">
      <c r="A42" s="1">
        <v>29</v>
      </c>
      <c r="B42" s="5">
        <v>0.76874999999999993</v>
      </c>
      <c r="C42" s="1" t="s">
        <v>20</v>
      </c>
      <c r="D42" s="1">
        <v>8</v>
      </c>
      <c r="E42" s="1">
        <v>1</v>
      </c>
      <c r="F42" s="1" t="s">
        <v>60</v>
      </c>
      <c r="G42" s="1">
        <v>65.08</v>
      </c>
      <c r="H42" s="1">
        <f>1+COUNTIFS(A:A,A42,G:G,"&gt;"&amp;G42)</f>
        <v>1</v>
      </c>
      <c r="I42" s="2">
        <f>AVERAGEIF(A:A,A42,G:G)</f>
        <v>48.936666666666675</v>
      </c>
      <c r="J42" s="2">
        <f t="shared" si="24"/>
        <v>16.143333333333324</v>
      </c>
      <c r="K42" s="2">
        <f t="shared" si="25"/>
        <v>106.14333333333332</v>
      </c>
      <c r="L42" s="2">
        <f t="shared" si="26"/>
        <v>583.24072004050299</v>
      </c>
      <c r="M42" s="2">
        <f>SUMIF(A:A,A42,L:L)</f>
        <v>2442.2738454949422</v>
      </c>
      <c r="N42" s="3">
        <f t="shared" si="27"/>
        <v>0.2388105335183269</v>
      </c>
      <c r="O42" s="6">
        <f t="shared" si="28"/>
        <v>4.1874199821393452</v>
      </c>
      <c r="P42" s="3">
        <f t="shared" si="29"/>
        <v>0.2388105335183269</v>
      </c>
      <c r="Q42" s="3">
        <f>IF(ISNUMBER(P42),SUMIF(A:A,A42,P:P),"")</f>
        <v>0.9268118648839736</v>
      </c>
      <c r="R42" s="3">
        <f t="shared" si="30"/>
        <v>0.25766883503182525</v>
      </c>
      <c r="S42" s="7">
        <f t="shared" si="31"/>
        <v>3.8809505226989822</v>
      </c>
    </row>
    <row r="43" spans="1:19" x14ac:dyDescent="0.3">
      <c r="A43" s="1">
        <v>29</v>
      </c>
      <c r="B43" s="5">
        <v>0.76874999999999993</v>
      </c>
      <c r="C43" s="1" t="s">
        <v>20</v>
      </c>
      <c r="D43" s="1">
        <v>8</v>
      </c>
      <c r="E43" s="1">
        <v>2</v>
      </c>
      <c r="F43" s="1" t="s">
        <v>61</v>
      </c>
      <c r="G43" s="1">
        <v>64.739999999999995</v>
      </c>
      <c r="H43" s="1">
        <f>1+COUNTIFS(A:A,A43,G:G,"&gt;"&amp;G43)</f>
        <v>2</v>
      </c>
      <c r="I43" s="2">
        <f>AVERAGEIF(A:A,A43,G:G)</f>
        <v>48.936666666666675</v>
      </c>
      <c r="J43" s="2">
        <f t="shared" si="24"/>
        <v>15.80333333333332</v>
      </c>
      <c r="K43" s="2">
        <f t="shared" si="25"/>
        <v>105.80333333333331</v>
      </c>
      <c r="L43" s="2">
        <f t="shared" si="26"/>
        <v>571.46314901942162</v>
      </c>
      <c r="M43" s="2">
        <f>SUMIF(A:A,A43,L:L)</f>
        <v>2442.2738454949422</v>
      </c>
      <c r="N43" s="3">
        <f t="shared" si="27"/>
        <v>0.23398815414313665</v>
      </c>
      <c r="O43" s="6">
        <f t="shared" si="28"/>
        <v>4.2737206234306804</v>
      </c>
      <c r="P43" s="3">
        <f t="shared" si="29"/>
        <v>0.23398815414313665</v>
      </c>
      <c r="Q43" s="3">
        <f>IF(ISNUMBER(P43),SUMIF(A:A,A43,P:P),"")</f>
        <v>0.9268118648839736</v>
      </c>
      <c r="R43" s="3">
        <f t="shared" si="30"/>
        <v>0.25246564379323017</v>
      </c>
      <c r="S43" s="7">
        <f t="shared" si="31"/>
        <v>3.9609349809948871</v>
      </c>
    </row>
    <row r="44" spans="1:19" x14ac:dyDescent="0.3">
      <c r="A44" s="1">
        <v>29</v>
      </c>
      <c r="B44" s="5">
        <v>0.76874999999999993</v>
      </c>
      <c r="C44" s="1" t="s">
        <v>20</v>
      </c>
      <c r="D44" s="1">
        <v>8</v>
      </c>
      <c r="E44" s="1">
        <v>4</v>
      </c>
      <c r="F44" s="1" t="s">
        <v>63</v>
      </c>
      <c r="G44" s="1">
        <v>51.52</v>
      </c>
      <c r="H44" s="1">
        <f>1+COUNTIFS(A:A,A44,G:G,"&gt;"&amp;G44)</f>
        <v>3</v>
      </c>
      <c r="I44" s="2">
        <f>AVERAGEIF(A:A,A44,G:G)</f>
        <v>48.936666666666675</v>
      </c>
      <c r="J44" s="2">
        <f t="shared" si="24"/>
        <v>2.5833333333333286</v>
      </c>
      <c r="K44" s="2">
        <f t="shared" si="25"/>
        <v>92.583333333333329</v>
      </c>
      <c r="L44" s="2">
        <f t="shared" si="26"/>
        <v>258.52696452057376</v>
      </c>
      <c r="M44" s="2">
        <f>SUMIF(A:A,A44,L:L)</f>
        <v>2442.2738454949422</v>
      </c>
      <c r="N44" s="3">
        <f t="shared" si="27"/>
        <v>0.10585502727200587</v>
      </c>
      <c r="O44" s="6">
        <f t="shared" si="28"/>
        <v>9.4468824558553326</v>
      </c>
      <c r="P44" s="3">
        <f t="shared" si="29"/>
        <v>0.10585502727200587</v>
      </c>
      <c r="Q44" s="3">
        <f>IF(ISNUMBER(P44),SUMIF(A:A,A44,P:P),"")</f>
        <v>0.9268118648839736</v>
      </c>
      <c r="R44" s="3">
        <f t="shared" si="30"/>
        <v>0.11421414774967056</v>
      </c>
      <c r="S44" s="7">
        <f t="shared" si="31"/>
        <v>8.7554827462509728</v>
      </c>
    </row>
    <row r="45" spans="1:19" x14ac:dyDescent="0.3">
      <c r="A45" s="1">
        <v>29</v>
      </c>
      <c r="B45" s="5">
        <v>0.76874999999999993</v>
      </c>
      <c r="C45" s="1" t="s">
        <v>20</v>
      </c>
      <c r="D45" s="1">
        <v>8</v>
      </c>
      <c r="E45" s="1">
        <v>5</v>
      </c>
      <c r="F45" s="1" t="s">
        <v>64</v>
      </c>
      <c r="G45" s="1">
        <v>50.68</v>
      </c>
      <c r="H45" s="1">
        <f>1+COUNTIFS(A:A,A45,G:G,"&gt;"&amp;G45)</f>
        <v>4</v>
      </c>
      <c r="I45" s="2">
        <f>AVERAGEIF(A:A,A45,G:G)</f>
        <v>48.936666666666675</v>
      </c>
      <c r="J45" s="2">
        <f t="shared" si="24"/>
        <v>1.7433333333333252</v>
      </c>
      <c r="K45" s="2">
        <f t="shared" si="25"/>
        <v>91.743333333333325</v>
      </c>
      <c r="L45" s="2">
        <f t="shared" si="26"/>
        <v>245.82010796740377</v>
      </c>
      <c r="M45" s="2">
        <f>SUMIF(A:A,A45,L:L)</f>
        <v>2442.2738454949422</v>
      </c>
      <c r="N45" s="3">
        <f t="shared" si="27"/>
        <v>0.10065214776010786</v>
      </c>
      <c r="O45" s="6">
        <f t="shared" si="28"/>
        <v>9.9352077650978519</v>
      </c>
      <c r="P45" s="3">
        <f t="shared" si="29"/>
        <v>0.10065214776010786</v>
      </c>
      <c r="Q45" s="3">
        <f>IF(ISNUMBER(P45),SUMIF(A:A,A45,P:P),"")</f>
        <v>0.9268118648839736</v>
      </c>
      <c r="R45" s="3">
        <f t="shared" si="30"/>
        <v>0.10860040918089496</v>
      </c>
      <c r="S45" s="7">
        <f t="shared" si="31"/>
        <v>9.208068436780076</v>
      </c>
    </row>
    <row r="46" spans="1:19" x14ac:dyDescent="0.3">
      <c r="A46" s="1">
        <v>29</v>
      </c>
      <c r="B46" s="5">
        <v>0.76874999999999993</v>
      </c>
      <c r="C46" s="1" t="s">
        <v>20</v>
      </c>
      <c r="D46" s="1">
        <v>8</v>
      </c>
      <c r="E46" s="1">
        <v>9</v>
      </c>
      <c r="F46" s="1" t="s">
        <v>67</v>
      </c>
      <c r="G46" s="1">
        <v>50.39</v>
      </c>
      <c r="H46" s="1">
        <f>1+COUNTIFS(A:A,A46,G:G,"&gt;"&amp;G46)</f>
        <v>5</v>
      </c>
      <c r="I46" s="2">
        <f>AVERAGEIF(A:A,A46,G:G)</f>
        <v>48.936666666666675</v>
      </c>
      <c r="J46" s="2">
        <f t="shared" si="24"/>
        <v>1.453333333333326</v>
      </c>
      <c r="K46" s="2">
        <f t="shared" si="25"/>
        <v>91.453333333333319</v>
      </c>
      <c r="L46" s="2">
        <f t="shared" si="26"/>
        <v>241.5798354412841</v>
      </c>
      <c r="M46" s="2">
        <f>SUMIF(A:A,A46,L:L)</f>
        <v>2442.2738454949422</v>
      </c>
      <c r="N46" s="3">
        <f t="shared" si="27"/>
        <v>9.8915949121310118E-2</v>
      </c>
      <c r="O46" s="6">
        <f t="shared" si="28"/>
        <v>10.109593133192343</v>
      </c>
      <c r="P46" s="3">
        <f t="shared" si="29"/>
        <v>9.8915949121310118E-2</v>
      </c>
      <c r="Q46" s="3">
        <f>IF(ISNUMBER(P46),SUMIF(A:A,A46,P:P),"")</f>
        <v>0.9268118648839736</v>
      </c>
      <c r="R46" s="3">
        <f t="shared" si="30"/>
        <v>0.10672710705283568</v>
      </c>
      <c r="S46" s="7">
        <f t="shared" si="31"/>
        <v>9.3696908649922079</v>
      </c>
    </row>
    <row r="47" spans="1:19" x14ac:dyDescent="0.3">
      <c r="A47" s="1">
        <v>29</v>
      </c>
      <c r="B47" s="5">
        <v>0.76874999999999993</v>
      </c>
      <c r="C47" s="1" t="s">
        <v>20</v>
      </c>
      <c r="D47" s="1">
        <v>8</v>
      </c>
      <c r="E47" s="1">
        <v>3</v>
      </c>
      <c r="F47" s="1" t="s">
        <v>62</v>
      </c>
      <c r="G47" s="1">
        <v>46.5</v>
      </c>
      <c r="H47" s="1">
        <f>1+COUNTIFS(A:A,A47,G:G,"&gt;"&amp;G47)</f>
        <v>6</v>
      </c>
      <c r="I47" s="2">
        <f>AVERAGEIF(A:A,A47,G:G)</f>
        <v>48.936666666666675</v>
      </c>
      <c r="J47" s="2">
        <f t="shared" si="24"/>
        <v>-2.4366666666666745</v>
      </c>
      <c r="K47" s="2">
        <f t="shared" si="25"/>
        <v>87.563333333333333</v>
      </c>
      <c r="L47" s="2">
        <f t="shared" si="26"/>
        <v>191.29179791168002</v>
      </c>
      <c r="M47" s="2">
        <f>SUMIF(A:A,A47,L:L)</f>
        <v>2442.2738454949422</v>
      </c>
      <c r="N47" s="3">
        <f t="shared" si="27"/>
        <v>7.8325286193659222E-2</v>
      </c>
      <c r="O47" s="6">
        <f t="shared" si="28"/>
        <v>12.767269021239203</v>
      </c>
      <c r="P47" s="3">
        <f t="shared" si="29"/>
        <v>7.8325286193659222E-2</v>
      </c>
      <c r="Q47" s="3">
        <f>IF(ISNUMBER(P47),SUMIF(A:A,A47,P:P),"")</f>
        <v>0.9268118648839736</v>
      </c>
      <c r="R47" s="3">
        <f t="shared" si="30"/>
        <v>8.4510448302757404E-2</v>
      </c>
      <c r="S47" s="7">
        <f t="shared" si="31"/>
        <v>11.832856411050088</v>
      </c>
    </row>
    <row r="48" spans="1:19" x14ac:dyDescent="0.3">
      <c r="A48" s="1">
        <v>29</v>
      </c>
      <c r="B48" s="5">
        <v>0.76874999999999993</v>
      </c>
      <c r="C48" s="1" t="s">
        <v>20</v>
      </c>
      <c r="D48" s="1">
        <v>8</v>
      </c>
      <c r="E48" s="1">
        <v>6</v>
      </c>
      <c r="F48" s="1" t="s">
        <v>65</v>
      </c>
      <c r="G48" s="1">
        <v>44.69</v>
      </c>
      <c r="H48" s="1">
        <f>1+COUNTIFS(A:A,A48,G:G,"&gt;"&amp;G48)</f>
        <v>7</v>
      </c>
      <c r="I48" s="2">
        <f>AVERAGEIF(A:A,A48,G:G)</f>
        <v>48.936666666666675</v>
      </c>
      <c r="J48" s="2">
        <f t="shared" si="24"/>
        <v>-4.2466666666666768</v>
      </c>
      <c r="K48" s="2">
        <f t="shared" si="25"/>
        <v>85.75333333333333</v>
      </c>
      <c r="L48" s="2">
        <f t="shared" si="26"/>
        <v>171.60580239965486</v>
      </c>
      <c r="M48" s="2">
        <f>SUMIF(A:A,A48,L:L)</f>
        <v>2442.2738454949422</v>
      </c>
      <c r="N48" s="3">
        <f t="shared" si="27"/>
        <v>7.0264766875427057E-2</v>
      </c>
      <c r="O48" s="6">
        <f t="shared" si="28"/>
        <v>14.231883836929363</v>
      </c>
      <c r="P48" s="3">
        <f t="shared" si="29"/>
        <v>7.0264766875427057E-2</v>
      </c>
      <c r="Q48" s="3">
        <f>IF(ISNUMBER(P48),SUMIF(A:A,A48,P:P),"")</f>
        <v>0.9268118648839736</v>
      </c>
      <c r="R48" s="3">
        <f t="shared" si="30"/>
        <v>7.5813408888786099E-2</v>
      </c>
      <c r="S48" s="7">
        <f t="shared" si="31"/>
        <v>13.190278799716582</v>
      </c>
    </row>
    <row r="49" spans="1:19" x14ac:dyDescent="0.3">
      <c r="A49" s="1">
        <v>29</v>
      </c>
      <c r="B49" s="5">
        <v>0.76874999999999993</v>
      </c>
      <c r="C49" s="1" t="s">
        <v>20</v>
      </c>
      <c r="D49" s="1">
        <v>8</v>
      </c>
      <c r="E49" s="1">
        <v>11</v>
      </c>
      <c r="F49" s="1" t="s">
        <v>68</v>
      </c>
      <c r="G49" s="1">
        <v>37.090000000000003</v>
      </c>
      <c r="H49" s="1">
        <f>1+COUNTIFS(A:A,A49,G:G,"&gt;"&amp;G49)</f>
        <v>8</v>
      </c>
      <c r="I49" s="2">
        <f>AVERAGEIF(A:A,A49,G:G)</f>
        <v>48.936666666666675</v>
      </c>
      <c r="J49" s="2">
        <f t="shared" si="24"/>
        <v>-11.846666666666671</v>
      </c>
      <c r="K49" s="2">
        <f t="shared" si="25"/>
        <v>78.153333333333336</v>
      </c>
      <c r="L49" s="2">
        <f t="shared" si="26"/>
        <v>108.76613208730059</v>
      </c>
      <c r="M49" s="2">
        <f>SUMIF(A:A,A49,L:L)</f>
        <v>2442.2738454949422</v>
      </c>
      <c r="N49" s="3">
        <f t="shared" si="27"/>
        <v>4.4534781506149423E-2</v>
      </c>
      <c r="O49" s="6">
        <f t="shared" si="28"/>
        <v>22.454359630391778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29</v>
      </c>
      <c r="B50" s="5">
        <v>0.76874999999999993</v>
      </c>
      <c r="C50" s="1" t="s">
        <v>20</v>
      </c>
      <c r="D50" s="1">
        <v>8</v>
      </c>
      <c r="E50" s="1">
        <v>7</v>
      </c>
      <c r="F50" s="1" t="s">
        <v>66</v>
      </c>
      <c r="G50" s="1">
        <v>29.74</v>
      </c>
      <c r="H50" s="1">
        <f>1+COUNTIFS(A:A,A50,G:G,"&gt;"&amp;G50)</f>
        <v>9</v>
      </c>
      <c r="I50" s="2">
        <f>AVERAGEIF(A:A,A50,G:G)</f>
        <v>48.936666666666675</v>
      </c>
      <c r="J50" s="2">
        <f t="shared" si="24"/>
        <v>-19.196666666666676</v>
      </c>
      <c r="K50" s="2">
        <f t="shared" si="25"/>
        <v>70.803333333333327</v>
      </c>
      <c r="L50" s="2">
        <f t="shared" si="26"/>
        <v>69.979336107119991</v>
      </c>
      <c r="M50" s="2">
        <f>SUMIF(A:A,A50,L:L)</f>
        <v>2442.2738454949422</v>
      </c>
      <c r="N50" s="3">
        <f t="shared" si="27"/>
        <v>2.8653353609876715E-2</v>
      </c>
      <c r="O50" s="6">
        <f t="shared" si="28"/>
        <v>34.899928769779443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</sheetData>
  <autoFilter ref="A1:S1" xr:uid="{00000000-0009-0000-0000-000000000000}"/>
  <sortState xmlns:xlrd2="http://schemas.microsoft.com/office/spreadsheetml/2017/richdata2" ref="A2:T50">
    <sortCondition ref="B2:B50"/>
    <sortCondition ref="H2:H5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26052022 -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2022-05-25T23:12:10Z</cp:lastPrinted>
  <dcterms:created xsi:type="dcterms:W3CDTF">2016-03-11T05:58:01Z</dcterms:created>
  <dcterms:modified xsi:type="dcterms:W3CDTF">2022-05-25T23:13:39Z</dcterms:modified>
</cp:coreProperties>
</file>