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009AEAA-B539-4F4B-BA70-2DE7294B77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2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02092022 - PREMIUM'!$A$7:$S$29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I55" i="1"/>
  <c r="J55" i="1" s="1"/>
  <c r="K55" i="1" s="1"/>
  <c r="L55" i="1" s="1"/>
  <c r="H61" i="1"/>
  <c r="I61" i="1"/>
  <c r="J61" i="1" s="1"/>
  <c r="K61" i="1" s="1"/>
  <c r="L61" i="1" s="1"/>
  <c r="H57" i="1"/>
  <c r="I57" i="1"/>
  <c r="J57" i="1" s="1"/>
  <c r="K57" i="1" s="1"/>
  <c r="L57" i="1" s="1"/>
  <c r="H56" i="1"/>
  <c r="I56" i="1"/>
  <c r="J56" i="1" s="1"/>
  <c r="K56" i="1" s="1"/>
  <c r="L56" i="1" s="1"/>
  <c r="H64" i="1"/>
  <c r="I64" i="1"/>
  <c r="J64" i="1" s="1"/>
  <c r="K64" i="1" s="1"/>
  <c r="L64" i="1" s="1"/>
  <c r="H59" i="1"/>
  <c r="I59" i="1"/>
  <c r="J59" i="1" s="1"/>
  <c r="K59" i="1" s="1"/>
  <c r="L59" i="1" s="1"/>
  <c r="H62" i="1"/>
  <c r="I62" i="1"/>
  <c r="J62" i="1" s="1"/>
  <c r="K62" i="1" s="1"/>
  <c r="L62" i="1" s="1"/>
  <c r="H58" i="1"/>
  <c r="I58" i="1"/>
  <c r="J58" i="1" s="1"/>
  <c r="K58" i="1" s="1"/>
  <c r="L58" i="1" s="1"/>
  <c r="H60" i="1"/>
  <c r="I60" i="1"/>
  <c r="J60" i="1" s="1"/>
  <c r="K60" i="1" s="1"/>
  <c r="L60" i="1" s="1"/>
  <c r="H63" i="1"/>
  <c r="I63" i="1"/>
  <c r="J63" i="1" s="1"/>
  <c r="K63" i="1" s="1"/>
  <c r="L63" i="1" s="1"/>
  <c r="H53" i="1"/>
  <c r="I53" i="1"/>
  <c r="J53" i="1" s="1"/>
  <c r="K53" i="1" s="1"/>
  <c r="L53" i="1" s="1"/>
  <c r="H52" i="1"/>
  <c r="I52" i="1"/>
  <c r="J52" i="1" s="1"/>
  <c r="K52" i="1" s="1"/>
  <c r="L52" i="1" s="1"/>
  <c r="H46" i="1"/>
  <c r="I46" i="1"/>
  <c r="J46" i="1" s="1"/>
  <c r="K46" i="1" s="1"/>
  <c r="L46" i="1" s="1"/>
  <c r="H43" i="1"/>
  <c r="I43" i="1"/>
  <c r="J43" i="1" s="1"/>
  <c r="K43" i="1" s="1"/>
  <c r="L43" i="1" s="1"/>
  <c r="H45" i="1"/>
  <c r="I45" i="1"/>
  <c r="J45" i="1" s="1"/>
  <c r="K45" i="1" s="1"/>
  <c r="L45" i="1" s="1"/>
  <c r="H44" i="1"/>
  <c r="I44" i="1"/>
  <c r="J44" i="1" s="1"/>
  <c r="K44" i="1" s="1"/>
  <c r="L44" i="1" s="1"/>
  <c r="H48" i="1"/>
  <c r="I48" i="1"/>
  <c r="J48" i="1" s="1"/>
  <c r="K48" i="1" s="1"/>
  <c r="L48" i="1" s="1"/>
  <c r="H50" i="1"/>
  <c r="I50" i="1"/>
  <c r="J50" i="1" s="1"/>
  <c r="K50" i="1" s="1"/>
  <c r="L50" i="1" s="1"/>
  <c r="H51" i="1"/>
  <c r="I51" i="1"/>
  <c r="J51" i="1" s="1"/>
  <c r="K51" i="1" s="1"/>
  <c r="L51" i="1" s="1"/>
  <c r="H47" i="1"/>
  <c r="I47" i="1"/>
  <c r="J47" i="1" s="1"/>
  <c r="K47" i="1" s="1"/>
  <c r="L47" i="1" s="1"/>
  <c r="H49" i="1"/>
  <c r="I49" i="1"/>
  <c r="J49" i="1" s="1"/>
  <c r="K49" i="1" s="1"/>
  <c r="L49" i="1" s="1"/>
  <c r="H10" i="1"/>
  <c r="I10" i="1"/>
  <c r="J10" i="1" s="1"/>
  <c r="K10" i="1" s="1"/>
  <c r="L10" i="1" s="1"/>
  <c r="H9" i="1"/>
  <c r="I9" i="1"/>
  <c r="J9" i="1" s="1"/>
  <c r="K9" i="1" s="1"/>
  <c r="L9" i="1" s="1"/>
  <c r="H14" i="1"/>
  <c r="I14" i="1"/>
  <c r="J14" i="1" s="1"/>
  <c r="K14" i="1" s="1"/>
  <c r="L14" i="1" s="1"/>
  <c r="H12" i="1"/>
  <c r="I12" i="1"/>
  <c r="J12" i="1" s="1"/>
  <c r="K12" i="1" s="1"/>
  <c r="L12" i="1" s="1"/>
  <c r="H11" i="1"/>
  <c r="I11" i="1"/>
  <c r="J11" i="1" s="1"/>
  <c r="K11" i="1" s="1"/>
  <c r="L11" i="1" s="1"/>
  <c r="H8" i="1"/>
  <c r="I8" i="1"/>
  <c r="J8" i="1" s="1"/>
  <c r="K8" i="1" s="1"/>
  <c r="L8" i="1" s="1"/>
  <c r="H13" i="1"/>
  <c r="I13" i="1"/>
  <c r="J13" i="1" s="1"/>
  <c r="K13" i="1" s="1"/>
  <c r="L13" i="1" s="1"/>
  <c r="H15" i="1"/>
  <c r="I15" i="1"/>
  <c r="J15" i="1" s="1"/>
  <c r="K15" i="1" s="1"/>
  <c r="L15" i="1" s="1"/>
  <c r="H21" i="1"/>
  <c r="I21" i="1"/>
  <c r="J21" i="1" s="1"/>
  <c r="K21" i="1" s="1"/>
  <c r="L21" i="1" s="1"/>
  <c r="H17" i="1"/>
  <c r="I17" i="1"/>
  <c r="J17" i="1" s="1"/>
  <c r="K17" i="1" s="1"/>
  <c r="L17" i="1" s="1"/>
  <c r="H18" i="1"/>
  <c r="I18" i="1"/>
  <c r="J18" i="1" s="1"/>
  <c r="K18" i="1" s="1"/>
  <c r="L18" i="1" s="1"/>
  <c r="H20" i="1"/>
  <c r="I20" i="1"/>
  <c r="J20" i="1" s="1"/>
  <c r="K20" i="1" s="1"/>
  <c r="L20" i="1" s="1"/>
  <c r="H25" i="1"/>
  <c r="I25" i="1"/>
  <c r="J25" i="1" s="1"/>
  <c r="K25" i="1" s="1"/>
  <c r="L25" i="1" s="1"/>
  <c r="H23" i="1"/>
  <c r="I23" i="1"/>
  <c r="J23" i="1" s="1"/>
  <c r="K23" i="1" s="1"/>
  <c r="L23" i="1" s="1"/>
  <c r="H24" i="1"/>
  <c r="I24" i="1"/>
  <c r="J24" i="1" s="1"/>
  <c r="K24" i="1" s="1"/>
  <c r="L24" i="1" s="1"/>
  <c r="H19" i="1"/>
  <c r="I19" i="1"/>
  <c r="J19" i="1" s="1"/>
  <c r="K19" i="1" s="1"/>
  <c r="L19" i="1" s="1"/>
  <c r="H22" i="1"/>
  <c r="I22" i="1"/>
  <c r="J22" i="1" s="1"/>
  <c r="K22" i="1" s="1"/>
  <c r="L22" i="1" s="1"/>
  <c r="H28" i="1"/>
  <c r="I28" i="1"/>
  <c r="J28" i="1" s="1"/>
  <c r="K28" i="1" s="1"/>
  <c r="L28" i="1" s="1"/>
  <c r="H27" i="1"/>
  <c r="I27" i="1"/>
  <c r="J27" i="1" s="1"/>
  <c r="K27" i="1" s="1"/>
  <c r="L27" i="1" s="1"/>
  <c r="H31" i="1"/>
  <c r="I31" i="1"/>
  <c r="J31" i="1" s="1"/>
  <c r="K31" i="1" s="1"/>
  <c r="L31" i="1" s="1"/>
  <c r="H32" i="1"/>
  <c r="I32" i="1"/>
  <c r="J32" i="1" s="1"/>
  <c r="K32" i="1" s="1"/>
  <c r="L32" i="1" s="1"/>
  <c r="H33" i="1"/>
  <c r="I33" i="1"/>
  <c r="J33" i="1" s="1"/>
  <c r="K33" i="1" s="1"/>
  <c r="L33" i="1" s="1"/>
  <c r="H30" i="1"/>
  <c r="I30" i="1"/>
  <c r="J30" i="1" s="1"/>
  <c r="K30" i="1" s="1"/>
  <c r="L30" i="1" s="1"/>
  <c r="H29" i="1"/>
  <c r="I29" i="1"/>
  <c r="J29" i="1" s="1"/>
  <c r="K29" i="1" s="1"/>
  <c r="L29" i="1" s="1"/>
  <c r="H41" i="1"/>
  <c r="I41" i="1"/>
  <c r="J41" i="1" s="1"/>
  <c r="K41" i="1" s="1"/>
  <c r="L41" i="1" s="1"/>
  <c r="H35" i="1"/>
  <c r="I35" i="1"/>
  <c r="J35" i="1" s="1"/>
  <c r="K35" i="1" s="1"/>
  <c r="L35" i="1" s="1"/>
  <c r="H37" i="1"/>
  <c r="I37" i="1"/>
  <c r="J37" i="1" s="1"/>
  <c r="K37" i="1" s="1"/>
  <c r="L37" i="1" s="1"/>
  <c r="H40" i="1"/>
  <c r="I40" i="1"/>
  <c r="J40" i="1" s="1"/>
  <c r="K40" i="1" s="1"/>
  <c r="L40" i="1" s="1"/>
  <c r="H36" i="1"/>
  <c r="I36" i="1"/>
  <c r="J36" i="1" s="1"/>
  <c r="K36" i="1" s="1"/>
  <c r="L36" i="1" s="1"/>
  <c r="H38" i="1"/>
  <c r="I38" i="1"/>
  <c r="J38" i="1" s="1"/>
  <c r="K38" i="1" s="1"/>
  <c r="L38" i="1" s="1"/>
  <c r="H39" i="1"/>
  <c r="I39" i="1"/>
  <c r="J39" i="1" s="1"/>
  <c r="K39" i="1" s="1"/>
  <c r="L39" i="1" s="1"/>
  <c r="M59" i="1" l="1"/>
  <c r="N59" i="1" s="1"/>
  <c r="O59" i="1" s="1"/>
  <c r="P59" i="1" s="1"/>
  <c r="M58" i="1"/>
  <c r="N58" i="1" s="1"/>
  <c r="O58" i="1" s="1"/>
  <c r="P58" i="1" s="1"/>
  <c r="M61" i="1"/>
  <c r="N61" i="1" s="1"/>
  <c r="O61" i="1" s="1"/>
  <c r="P61" i="1" s="1"/>
  <c r="M56" i="1"/>
  <c r="N56" i="1" s="1"/>
  <c r="O56" i="1" s="1"/>
  <c r="P56" i="1" s="1"/>
  <c r="M62" i="1"/>
  <c r="N62" i="1" s="1"/>
  <c r="O62" i="1" s="1"/>
  <c r="P62" i="1" s="1"/>
  <c r="M57" i="1"/>
  <c r="N57" i="1" s="1"/>
  <c r="O57" i="1" s="1"/>
  <c r="P57" i="1" s="1"/>
  <c r="M64" i="1"/>
  <c r="N64" i="1" s="1"/>
  <c r="O64" i="1" s="1"/>
  <c r="P64" i="1" s="1"/>
  <c r="M55" i="1"/>
  <c r="N55" i="1" s="1"/>
  <c r="O55" i="1" s="1"/>
  <c r="P55" i="1" s="1"/>
  <c r="M60" i="1"/>
  <c r="N60" i="1" s="1"/>
  <c r="O60" i="1" s="1"/>
  <c r="P60" i="1" s="1"/>
  <c r="M63" i="1"/>
  <c r="N63" i="1" s="1"/>
  <c r="O63" i="1" s="1"/>
  <c r="P63" i="1" s="1"/>
  <c r="M46" i="1"/>
  <c r="N46" i="1" s="1"/>
  <c r="O46" i="1" s="1"/>
  <c r="P46" i="1" s="1"/>
  <c r="M50" i="1"/>
  <c r="N50" i="1" s="1"/>
  <c r="O50" i="1" s="1"/>
  <c r="P50" i="1" s="1"/>
  <c r="M52" i="1"/>
  <c r="N52" i="1" s="1"/>
  <c r="O52" i="1" s="1"/>
  <c r="P52" i="1" s="1"/>
  <c r="M45" i="1"/>
  <c r="N45" i="1" s="1"/>
  <c r="O45" i="1" s="1"/>
  <c r="P45" i="1" s="1"/>
  <c r="M47" i="1"/>
  <c r="N47" i="1" s="1"/>
  <c r="O47" i="1" s="1"/>
  <c r="P47" i="1" s="1"/>
  <c r="M48" i="1"/>
  <c r="N48" i="1" s="1"/>
  <c r="O48" i="1" s="1"/>
  <c r="P48" i="1" s="1"/>
  <c r="M53" i="1"/>
  <c r="N53" i="1" s="1"/>
  <c r="O53" i="1" s="1"/>
  <c r="P53" i="1" s="1"/>
  <c r="M49" i="1"/>
  <c r="N49" i="1" s="1"/>
  <c r="O49" i="1" s="1"/>
  <c r="P49" i="1" s="1"/>
  <c r="M43" i="1"/>
  <c r="N43" i="1" s="1"/>
  <c r="O43" i="1" s="1"/>
  <c r="P43" i="1" s="1"/>
  <c r="M51" i="1"/>
  <c r="N51" i="1" s="1"/>
  <c r="O51" i="1" s="1"/>
  <c r="P51" i="1" s="1"/>
  <c r="M44" i="1"/>
  <c r="N44" i="1" s="1"/>
  <c r="O44" i="1" s="1"/>
  <c r="P44" i="1" s="1"/>
  <c r="M39" i="1"/>
  <c r="N39" i="1" s="1"/>
  <c r="O39" i="1" s="1"/>
  <c r="P39" i="1" s="1"/>
  <c r="M37" i="1"/>
  <c r="N37" i="1" s="1"/>
  <c r="O37" i="1" s="1"/>
  <c r="P37" i="1" s="1"/>
  <c r="M38" i="1"/>
  <c r="N38" i="1" s="1"/>
  <c r="O38" i="1" s="1"/>
  <c r="P38" i="1" s="1"/>
  <c r="M36" i="1"/>
  <c r="N36" i="1" s="1"/>
  <c r="O36" i="1" s="1"/>
  <c r="P36" i="1" s="1"/>
  <c r="M40" i="1"/>
  <c r="N40" i="1" s="1"/>
  <c r="O40" i="1" s="1"/>
  <c r="P40" i="1" s="1"/>
  <c r="M41" i="1"/>
  <c r="N41" i="1" s="1"/>
  <c r="O41" i="1" s="1"/>
  <c r="P41" i="1" s="1"/>
  <c r="M35" i="1"/>
  <c r="N35" i="1" s="1"/>
  <c r="O35" i="1" s="1"/>
  <c r="P35" i="1" s="1"/>
  <c r="M28" i="1"/>
  <c r="N28" i="1" s="1"/>
  <c r="O28" i="1" s="1"/>
  <c r="P28" i="1" s="1"/>
  <c r="M31" i="1"/>
  <c r="N31" i="1" s="1"/>
  <c r="O31" i="1" s="1"/>
  <c r="P31" i="1" s="1"/>
  <c r="M27" i="1"/>
  <c r="N27" i="1" s="1"/>
  <c r="O27" i="1" s="1"/>
  <c r="P27" i="1" s="1"/>
  <c r="M14" i="1"/>
  <c r="N14" i="1" s="1"/>
  <c r="O14" i="1" s="1"/>
  <c r="P14" i="1" s="1"/>
  <c r="M8" i="1"/>
  <c r="N8" i="1" s="1"/>
  <c r="O8" i="1" s="1"/>
  <c r="P8" i="1" s="1"/>
  <c r="M9" i="1"/>
  <c r="N9" i="1" s="1"/>
  <c r="O9" i="1" s="1"/>
  <c r="P9" i="1" s="1"/>
  <c r="M11" i="1"/>
  <c r="N11" i="1" s="1"/>
  <c r="O11" i="1" s="1"/>
  <c r="P11" i="1" s="1"/>
  <c r="M15" i="1"/>
  <c r="N15" i="1" s="1"/>
  <c r="O15" i="1" s="1"/>
  <c r="P15" i="1" s="1"/>
  <c r="M12" i="1"/>
  <c r="N12" i="1" s="1"/>
  <c r="O12" i="1" s="1"/>
  <c r="P12" i="1" s="1"/>
  <c r="M13" i="1"/>
  <c r="N13" i="1" s="1"/>
  <c r="O13" i="1" s="1"/>
  <c r="P13" i="1" s="1"/>
  <c r="M22" i="1"/>
  <c r="N22" i="1" s="1"/>
  <c r="O22" i="1" s="1"/>
  <c r="P22" i="1" s="1"/>
  <c r="M17" i="1"/>
  <c r="N17" i="1" s="1"/>
  <c r="O17" i="1" s="1"/>
  <c r="P17" i="1" s="1"/>
  <c r="M25" i="1"/>
  <c r="N25" i="1" s="1"/>
  <c r="O25" i="1" s="1"/>
  <c r="P25" i="1" s="1"/>
  <c r="M19" i="1"/>
  <c r="N19" i="1" s="1"/>
  <c r="O19" i="1" s="1"/>
  <c r="P19" i="1" s="1"/>
  <c r="M21" i="1"/>
  <c r="N21" i="1" s="1"/>
  <c r="O21" i="1" s="1"/>
  <c r="P21" i="1" s="1"/>
  <c r="M20" i="1"/>
  <c r="N20" i="1" s="1"/>
  <c r="O20" i="1" s="1"/>
  <c r="P20" i="1" s="1"/>
  <c r="M24" i="1"/>
  <c r="N24" i="1" s="1"/>
  <c r="O24" i="1" s="1"/>
  <c r="P24" i="1" s="1"/>
  <c r="M18" i="1"/>
  <c r="N18" i="1" s="1"/>
  <c r="O18" i="1" s="1"/>
  <c r="P18" i="1" s="1"/>
  <c r="M23" i="1"/>
  <c r="N23" i="1" s="1"/>
  <c r="O23" i="1" s="1"/>
  <c r="P23" i="1" s="1"/>
  <c r="M33" i="1"/>
  <c r="N33" i="1" s="1"/>
  <c r="O33" i="1" s="1"/>
  <c r="P33" i="1" s="1"/>
  <c r="M32" i="1"/>
  <c r="N32" i="1" s="1"/>
  <c r="O32" i="1" s="1"/>
  <c r="P32" i="1" s="1"/>
  <c r="M29" i="1"/>
  <c r="N29" i="1" s="1"/>
  <c r="O29" i="1" s="1"/>
  <c r="P29" i="1" s="1"/>
  <c r="M30" i="1"/>
  <c r="N30" i="1" s="1"/>
  <c r="O30" i="1" s="1"/>
  <c r="P30" i="1" s="1"/>
  <c r="M10" i="1"/>
  <c r="N10" i="1" s="1"/>
  <c r="O10" i="1" s="1"/>
  <c r="P10" i="1" s="1"/>
  <c r="Q60" i="1" l="1"/>
  <c r="R60" i="1" s="1"/>
  <c r="S60" i="1" s="1"/>
  <c r="Q62" i="1"/>
  <c r="R62" i="1" s="1"/>
  <c r="S62" i="1" s="1"/>
  <c r="Q56" i="1"/>
  <c r="R56" i="1" s="1"/>
  <c r="S56" i="1" s="1"/>
  <c r="Q61" i="1"/>
  <c r="R61" i="1" s="1"/>
  <c r="S61" i="1" s="1"/>
  <c r="Q64" i="1"/>
  <c r="R64" i="1" s="1"/>
  <c r="S64" i="1" s="1"/>
  <c r="Q63" i="1"/>
  <c r="R63" i="1" s="1"/>
  <c r="S63" i="1" s="1"/>
  <c r="Q58" i="1"/>
  <c r="R58" i="1" s="1"/>
  <c r="S58" i="1" s="1"/>
  <c r="Q59" i="1"/>
  <c r="R59" i="1" s="1"/>
  <c r="S59" i="1" s="1"/>
  <c r="Q57" i="1"/>
  <c r="R57" i="1" s="1"/>
  <c r="S57" i="1" s="1"/>
  <c r="Q55" i="1"/>
  <c r="R55" i="1" s="1"/>
  <c r="S55" i="1" s="1"/>
  <c r="Q44" i="1"/>
  <c r="R44" i="1" s="1"/>
  <c r="S44" i="1" s="1"/>
  <c r="Q53" i="1"/>
  <c r="R53" i="1" s="1"/>
  <c r="S53" i="1" s="1"/>
  <c r="Q50" i="1"/>
  <c r="R50" i="1" s="1"/>
  <c r="S50" i="1" s="1"/>
  <c r="Q51" i="1"/>
  <c r="R51" i="1" s="1"/>
  <c r="S51" i="1" s="1"/>
  <c r="Q47" i="1"/>
  <c r="R47" i="1" s="1"/>
  <c r="S47" i="1" s="1"/>
  <c r="Q43" i="1"/>
  <c r="R43" i="1" s="1"/>
  <c r="S43" i="1" s="1"/>
  <c r="Q49" i="1"/>
  <c r="R49" i="1" s="1"/>
  <c r="S49" i="1" s="1"/>
  <c r="Q45" i="1"/>
  <c r="R45" i="1" s="1"/>
  <c r="S45" i="1" s="1"/>
  <c r="Q52" i="1"/>
  <c r="R52" i="1" s="1"/>
  <c r="S52" i="1" s="1"/>
  <c r="Q46" i="1"/>
  <c r="R46" i="1" s="1"/>
  <c r="S46" i="1" s="1"/>
  <c r="Q48" i="1"/>
  <c r="R48" i="1" s="1"/>
  <c r="S48" i="1" s="1"/>
  <c r="Q37" i="1"/>
  <c r="R37" i="1" s="1"/>
  <c r="S37" i="1" s="1"/>
  <c r="Q36" i="1"/>
  <c r="R36" i="1" s="1"/>
  <c r="S36" i="1" s="1"/>
  <c r="Q39" i="1"/>
  <c r="R39" i="1" s="1"/>
  <c r="S39" i="1" s="1"/>
  <c r="Q38" i="1"/>
  <c r="R38" i="1" s="1"/>
  <c r="S38" i="1" s="1"/>
  <c r="Q40" i="1"/>
  <c r="R40" i="1" s="1"/>
  <c r="S40" i="1" s="1"/>
  <c r="Q35" i="1"/>
  <c r="R35" i="1" s="1"/>
  <c r="S35" i="1" s="1"/>
  <c r="Q41" i="1"/>
  <c r="R41" i="1" s="1"/>
  <c r="S41" i="1" s="1"/>
  <c r="Q20" i="1"/>
  <c r="R20" i="1" s="1"/>
  <c r="S20" i="1" s="1"/>
  <c r="Q30" i="1"/>
  <c r="R30" i="1" s="1"/>
  <c r="S30" i="1" s="1"/>
  <c r="Q18" i="1"/>
  <c r="R18" i="1" s="1"/>
  <c r="S18" i="1" s="1"/>
  <c r="Q13" i="1"/>
  <c r="R13" i="1" s="1"/>
  <c r="S13" i="1" s="1"/>
  <c r="Q11" i="1"/>
  <c r="R11" i="1" s="1"/>
  <c r="S11" i="1" s="1"/>
  <c r="Q27" i="1"/>
  <c r="R27" i="1" s="1"/>
  <c r="S27" i="1" s="1"/>
  <c r="Q17" i="1"/>
  <c r="R17" i="1" s="1"/>
  <c r="S17" i="1" s="1"/>
  <c r="Q24" i="1"/>
  <c r="R24" i="1" s="1"/>
  <c r="S24" i="1" s="1"/>
  <c r="Q29" i="1"/>
  <c r="R29" i="1" s="1"/>
  <c r="S29" i="1" s="1"/>
  <c r="Q32" i="1"/>
  <c r="R32" i="1" s="1"/>
  <c r="S32" i="1" s="1"/>
  <c r="Q31" i="1"/>
  <c r="R31" i="1" s="1"/>
  <c r="S31" i="1" s="1"/>
  <c r="Q21" i="1"/>
  <c r="R21" i="1" s="1"/>
  <c r="S21" i="1" s="1"/>
  <c r="Q28" i="1"/>
  <c r="R28" i="1" s="1"/>
  <c r="S28" i="1" s="1"/>
  <c r="Q9" i="1"/>
  <c r="R9" i="1" s="1"/>
  <c r="S9" i="1" s="1"/>
  <c r="Q12" i="1"/>
  <c r="R12" i="1" s="1"/>
  <c r="S12" i="1" s="1"/>
  <c r="Q10" i="1"/>
  <c r="R10" i="1" s="1"/>
  <c r="S10" i="1" s="1"/>
  <c r="Q25" i="1"/>
  <c r="R25" i="1" s="1"/>
  <c r="S25" i="1" s="1"/>
  <c r="Q8" i="1"/>
  <c r="R8" i="1" s="1"/>
  <c r="S8" i="1" s="1"/>
  <c r="Q15" i="1"/>
  <c r="R15" i="1" s="1"/>
  <c r="S15" i="1" s="1"/>
  <c r="Q14" i="1"/>
  <c r="R14" i="1" s="1"/>
  <c r="S14" i="1" s="1"/>
  <c r="Q22" i="1"/>
  <c r="R22" i="1" s="1"/>
  <c r="S22" i="1" s="1"/>
  <c r="Q19" i="1"/>
  <c r="R19" i="1" s="1"/>
  <c r="S19" i="1" s="1"/>
  <c r="Q33" i="1"/>
  <c r="R33" i="1" s="1"/>
  <c r="S33" i="1" s="1"/>
  <c r="Q23" i="1"/>
  <c r="R23" i="1" s="1"/>
  <c r="S23" i="1" s="1"/>
</calcChain>
</file>

<file path=xl/sharedStrings.xml><?xml version="1.0" encoding="utf-8"?>
<sst xmlns="http://schemas.openxmlformats.org/spreadsheetml/2006/main" count="123" uniqueCount="72">
  <si>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</si>
  <si>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</si>
  <si>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</si>
  <si>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</si>
  <si>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</si>
  <si>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</si>
  <si>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</si>
  <si>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</si>
  <si>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</si>
  <si>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</si>
  <si>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</si>
  <si>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</si>
  <si>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</si>
  <si>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</si>
  <si>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</si>
  <si>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</si>
  <si>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</si>
  <si>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</si>
  <si>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</si>
  <si>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The Pres            </t>
  </si>
  <si>
    <t>Canberra</t>
  </si>
  <si>
    <t xml:space="preserve">Bet Red             </t>
  </si>
  <si>
    <t xml:space="preserve">Lawyers Delight     </t>
  </si>
  <si>
    <t xml:space="preserve">Sandastan           </t>
  </si>
  <si>
    <t xml:space="preserve">Street Cred         </t>
  </si>
  <si>
    <t xml:space="preserve">Super View          </t>
  </si>
  <si>
    <t xml:space="preserve">La Valkyrie         </t>
  </si>
  <si>
    <t xml:space="preserve">Sundelago           </t>
  </si>
  <si>
    <t xml:space="preserve">Kataway             </t>
  </si>
  <si>
    <t xml:space="preserve">Layla Of Monaco     </t>
  </si>
  <si>
    <t xml:space="preserve">Successful Star     </t>
  </si>
  <si>
    <t xml:space="preserve">Buff In Disguise    </t>
  </si>
  <si>
    <t xml:space="preserve">Swiss Promise       </t>
  </si>
  <si>
    <t xml:space="preserve">Thirio              </t>
  </si>
  <si>
    <t xml:space="preserve">Wild Buckeroo       </t>
  </si>
  <si>
    <t xml:space="preserve">So I See            </t>
  </si>
  <si>
    <t xml:space="preserve">Welcome My Lady     </t>
  </si>
  <si>
    <t xml:space="preserve">Allgemeine          </t>
  </si>
  <si>
    <t xml:space="preserve">Shaddy              </t>
  </si>
  <si>
    <t xml:space="preserve">Sir Finn            </t>
  </si>
  <si>
    <t xml:space="preserve">Squiggles           </t>
  </si>
  <si>
    <t xml:space="preserve">Casino Time         </t>
  </si>
  <si>
    <t xml:space="preserve">Yesterdays Gone     </t>
  </si>
  <si>
    <t xml:space="preserve">Cartography         </t>
  </si>
  <si>
    <t xml:space="preserve">Onsettling Down     </t>
  </si>
  <si>
    <t xml:space="preserve">Smugglers Bay       </t>
  </si>
  <si>
    <t xml:space="preserve">Feel The Knight     </t>
  </si>
  <si>
    <t xml:space="preserve">Romeo Vella         </t>
  </si>
  <si>
    <t xml:space="preserve">Emmas Gift          </t>
  </si>
  <si>
    <t xml:space="preserve">Annual              </t>
  </si>
  <si>
    <t xml:space="preserve">Song Cycle          </t>
  </si>
  <si>
    <t xml:space="preserve">Beograd Boy         </t>
  </si>
  <si>
    <t xml:space="preserve">Dime                </t>
  </si>
  <si>
    <t xml:space="preserve">My Rock Singa       </t>
  </si>
  <si>
    <t xml:space="preserve">Burgundy Girl       </t>
  </si>
  <si>
    <t xml:space="preserve">Chaotic Beauty      </t>
  </si>
  <si>
    <t xml:space="preserve">Coudreau            </t>
  </si>
  <si>
    <t xml:space="preserve">Jauhera             </t>
  </si>
  <si>
    <t xml:space="preserve">Miss Antwerp        </t>
  </si>
  <si>
    <t xml:space="preserve">Sallys Nickels      </t>
  </si>
  <si>
    <t xml:space="preserve">Watch Me Nae Nae    </t>
  </si>
  <si>
    <t xml:space="preserve">Berta               </t>
  </si>
  <si>
    <t xml:space="preserve">Hauteur             </t>
  </si>
  <si>
    <t xml:space="preserve">Sea Crossing        </t>
  </si>
  <si>
    <t xml:space="preserve">Get Shafted         </t>
  </si>
  <si>
    <t xml:space="preserve">Flying Mia          </t>
  </si>
  <si>
    <t xml:space="preserve">Inti                </t>
  </si>
  <si>
    <t xml:space="preserve">Super Riff          </t>
  </si>
  <si>
    <t xml:space="preserve">Tornac              </t>
  </si>
  <si>
    <t xml:space="preserve">Kamea               </t>
  </si>
  <si>
    <t xml:space="preserve">White Liar          </t>
  </si>
  <si>
    <t xml:space="preserve">Memphis Beau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</si>
</sst>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128387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D4940-80A0-3C47-32D2-174F350EA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4140" cy="1042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49" sqref="F4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44140625" style="9" bestFit="1" customWidth="1"/>
    <col min="7" max="7" width="11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0.54513888888888895</v>
      </c>
      <c r="C8" s="1" t="s">
        <v>20</v>
      </c>
      <c r="D8" s="1">
        <v>1</v>
      </c>
      <c r="E8" s="1">
        <v>6</v>
      </c>
      <c r="F8" s="1" t="s">
        <v>19</v>
      </c>
      <c r="G8" s="1">
        <v>65.849999999999994</v>
      </c>
      <c r="H8" s="1">
        <f>1+COUNTIFS(A:A,A8,G:G,"&gt;"&amp;G8)</f>
        <v>1</v>
      </c>
      <c r="I8" s="2">
        <f>AVERAGEIF(A:A,A8,G:G)</f>
        <v>51.769999999999996</v>
      </c>
      <c r="J8" s="2">
        <f t="shared" ref="J8:J25" si="0">G8-I8</f>
        <v>14.079999999999998</v>
      </c>
      <c r="K8" s="2">
        <f t="shared" ref="K8:K25" si="1">90+J8</f>
        <v>104.08</v>
      </c>
      <c r="L8" s="2">
        <f t="shared" ref="L8:L25" si="2">EXP(0.06*K8)</f>
        <v>515.32614938976303</v>
      </c>
      <c r="M8" s="2">
        <f>SUMIF(A:A,A8,L:L)</f>
        <v>2059.3095469270015</v>
      </c>
      <c r="N8" s="3">
        <f t="shared" ref="N8:N25" si="3">L8/M8</f>
        <v>0.25024219897331945</v>
      </c>
      <c r="O8" s="6">
        <f t="shared" ref="O8:O25" si="4">1/N8</f>
        <v>3.9961285670552269</v>
      </c>
      <c r="P8" s="3">
        <f t="shared" ref="P8:P25" si="5">IF(O8&gt;21,"",N8)</f>
        <v>0.25024219897331945</v>
      </c>
      <c r="Q8" s="3">
        <f>IF(ISNUMBER(P8),SUMIF(A:A,A8,P:P),"")</f>
        <v>0.96260155055857366</v>
      </c>
      <c r="R8" s="3">
        <f t="shared" ref="R8:R25" si="6">IFERROR(P8*(1/Q8),"")</f>
        <v>0.25996446694700437</v>
      </c>
      <c r="S8" s="7">
        <f t="shared" ref="S8:S25" si="7">IFERROR(1/R8,"")</f>
        <v>3.8466795548787718</v>
      </c>
    </row>
    <row r="9" spans="1:19" x14ac:dyDescent="0.3">
      <c r="A9" s="1">
        <v>1</v>
      </c>
      <c r="B9" s="5">
        <v>0.54513888888888895</v>
      </c>
      <c r="C9" s="1" t="s">
        <v>20</v>
      </c>
      <c r="D9" s="1">
        <v>1</v>
      </c>
      <c r="E9" s="1">
        <v>2</v>
      </c>
      <c r="F9" s="1" t="s">
        <v>22</v>
      </c>
      <c r="G9" s="1">
        <v>59.41</v>
      </c>
      <c r="H9" s="1">
        <f>1+COUNTIFS(A:A,A9,G:G,"&gt;"&amp;G9)</f>
        <v>2</v>
      </c>
      <c r="I9" s="2">
        <f>AVERAGEIF(A:A,A9,G:G)</f>
        <v>51.769999999999996</v>
      </c>
      <c r="J9" s="2">
        <f t="shared" si="0"/>
        <v>7.6400000000000006</v>
      </c>
      <c r="K9" s="2">
        <f t="shared" si="1"/>
        <v>97.64</v>
      </c>
      <c r="L9" s="2">
        <f t="shared" si="2"/>
        <v>350.16343407705386</v>
      </c>
      <c r="M9" s="2">
        <f>SUMIF(A:A,A9,L:L)</f>
        <v>2059.3095469270015</v>
      </c>
      <c r="N9" s="3">
        <f t="shared" si="3"/>
        <v>0.17003924184180286</v>
      </c>
      <c r="O9" s="6">
        <f t="shared" si="4"/>
        <v>5.8809954053450593</v>
      </c>
      <c r="P9" s="3">
        <f t="shared" si="5"/>
        <v>0.17003924184180286</v>
      </c>
      <c r="Q9" s="3">
        <f>IF(ISNUMBER(P9),SUMIF(A:A,A9,P:P),"")</f>
        <v>0.96260155055857366</v>
      </c>
      <c r="R9" s="3">
        <f t="shared" si="6"/>
        <v>0.17664551001723749</v>
      </c>
      <c r="S9" s="7">
        <f t="shared" si="7"/>
        <v>5.6610552960130009</v>
      </c>
    </row>
    <row r="10" spans="1:19" x14ac:dyDescent="0.3">
      <c r="A10" s="1">
        <v>1</v>
      </c>
      <c r="B10" s="5">
        <v>0.54513888888888895</v>
      </c>
      <c r="C10" s="1" t="s">
        <v>20</v>
      </c>
      <c r="D10" s="1">
        <v>1</v>
      </c>
      <c r="E10" s="1">
        <v>1</v>
      </c>
      <c r="F10" s="1" t="s">
        <v>21</v>
      </c>
      <c r="G10" s="1">
        <v>57.57</v>
      </c>
      <c r="H10" s="1">
        <f>1+COUNTIFS(A:A,A10,G:G,"&gt;"&amp;G10)</f>
        <v>3</v>
      </c>
      <c r="I10" s="2">
        <f>AVERAGEIF(A:A,A10,G:G)</f>
        <v>51.769999999999996</v>
      </c>
      <c r="J10" s="2">
        <f t="shared" si="0"/>
        <v>5.8000000000000043</v>
      </c>
      <c r="K10" s="2">
        <f t="shared" si="1"/>
        <v>95.800000000000011</v>
      </c>
      <c r="L10" s="2">
        <f t="shared" si="2"/>
        <v>313.56290692773194</v>
      </c>
      <c r="M10" s="2">
        <f>SUMIF(A:A,A10,L:L)</f>
        <v>2059.3095469270015</v>
      </c>
      <c r="N10" s="3">
        <f t="shared" si="3"/>
        <v>0.15226603858348797</v>
      </c>
      <c r="O10" s="6">
        <f t="shared" si="4"/>
        <v>6.5674526591935773</v>
      </c>
      <c r="P10" s="3">
        <f t="shared" si="5"/>
        <v>0.15226603858348797</v>
      </c>
      <c r="Q10" s="3">
        <f>IF(ISNUMBER(P10),SUMIF(A:A,A10,P:P),"")</f>
        <v>0.96260155055857366</v>
      </c>
      <c r="R10" s="3">
        <f t="shared" si="6"/>
        <v>0.15818179234713656</v>
      </c>
      <c r="S10" s="7">
        <f t="shared" si="7"/>
        <v>6.3218401129597659</v>
      </c>
    </row>
    <row r="11" spans="1:19" x14ac:dyDescent="0.3">
      <c r="A11" s="1">
        <v>1</v>
      </c>
      <c r="B11" s="5">
        <v>0.54513888888888895</v>
      </c>
      <c r="C11" s="1" t="s">
        <v>20</v>
      </c>
      <c r="D11" s="1">
        <v>1</v>
      </c>
      <c r="E11" s="1">
        <v>5</v>
      </c>
      <c r="F11" s="1" t="s">
        <v>25</v>
      </c>
      <c r="G11" s="1">
        <v>57.08</v>
      </c>
      <c r="H11" s="1">
        <f>1+COUNTIFS(A:A,A11,G:G,"&gt;"&amp;G11)</f>
        <v>4</v>
      </c>
      <c r="I11" s="2">
        <f>AVERAGEIF(A:A,A11,G:G)</f>
        <v>51.769999999999996</v>
      </c>
      <c r="J11" s="2">
        <f t="shared" si="0"/>
        <v>5.3100000000000023</v>
      </c>
      <c r="K11" s="2">
        <f t="shared" si="1"/>
        <v>95.31</v>
      </c>
      <c r="L11" s="2">
        <f t="shared" si="2"/>
        <v>304.47835473219914</v>
      </c>
      <c r="M11" s="2">
        <f>SUMIF(A:A,A11,L:L)</f>
        <v>2059.3095469270015</v>
      </c>
      <c r="N11" s="3">
        <f t="shared" si="3"/>
        <v>0.14785458319588526</v>
      </c>
      <c r="O11" s="6">
        <f t="shared" si="4"/>
        <v>6.763402110269042</v>
      </c>
      <c r="P11" s="3">
        <f t="shared" si="5"/>
        <v>0.14785458319588526</v>
      </c>
      <c r="Q11" s="3">
        <f>IF(ISNUMBER(P11),SUMIF(A:A,A11,P:P),"")</f>
        <v>0.96260155055857366</v>
      </c>
      <c r="R11" s="3">
        <f t="shared" si="6"/>
        <v>0.15359894559705306</v>
      </c>
      <c r="S11" s="7">
        <f t="shared" si="7"/>
        <v>6.5104613583961086</v>
      </c>
    </row>
    <row r="12" spans="1:19" x14ac:dyDescent="0.3">
      <c r="A12" s="1">
        <v>1</v>
      </c>
      <c r="B12" s="5">
        <v>0.54513888888888895</v>
      </c>
      <c r="C12" s="1" t="s">
        <v>20</v>
      </c>
      <c r="D12" s="1">
        <v>1</v>
      </c>
      <c r="E12" s="1">
        <v>4</v>
      </c>
      <c r="F12" s="1" t="s">
        <v>24</v>
      </c>
      <c r="G12" s="1">
        <v>51.01</v>
      </c>
      <c r="H12" s="1">
        <f>1+COUNTIFS(A:A,A12,G:G,"&gt;"&amp;G12)</f>
        <v>5</v>
      </c>
      <c r="I12" s="2">
        <f>AVERAGEIF(A:A,A12,G:G)</f>
        <v>51.769999999999996</v>
      </c>
      <c r="J12" s="2">
        <f t="shared" si="0"/>
        <v>-0.75999999999999801</v>
      </c>
      <c r="K12" s="2">
        <f t="shared" si="1"/>
        <v>89.240000000000009</v>
      </c>
      <c r="L12" s="2">
        <f t="shared" si="2"/>
        <v>211.53701605897936</v>
      </c>
      <c r="M12" s="2">
        <f>SUMIF(A:A,A12,L:L)</f>
        <v>2059.3095469270015</v>
      </c>
      <c r="N12" s="3">
        <f t="shared" si="3"/>
        <v>0.10272230145033069</v>
      </c>
      <c r="O12" s="6">
        <f t="shared" si="4"/>
        <v>9.7349843790593997</v>
      </c>
      <c r="P12" s="3">
        <f t="shared" si="5"/>
        <v>0.10272230145033069</v>
      </c>
      <c r="Q12" s="3">
        <f>IF(ISNUMBER(P12),SUMIF(A:A,A12,P:P),"")</f>
        <v>0.96260155055857366</v>
      </c>
      <c r="R12" s="3">
        <f t="shared" si="6"/>
        <v>0.10671321004077285</v>
      </c>
      <c r="S12" s="7">
        <f t="shared" si="7"/>
        <v>9.3709110579460706</v>
      </c>
    </row>
    <row r="13" spans="1:19" x14ac:dyDescent="0.3">
      <c r="A13" s="1">
        <v>1</v>
      </c>
      <c r="B13" s="5">
        <v>0.54513888888888895</v>
      </c>
      <c r="C13" s="1" t="s">
        <v>20</v>
      </c>
      <c r="D13" s="1">
        <v>1</v>
      </c>
      <c r="E13" s="1">
        <v>7</v>
      </c>
      <c r="F13" s="1" t="s">
        <v>26</v>
      </c>
      <c r="G13" s="1">
        <v>45.36</v>
      </c>
      <c r="H13" s="1">
        <f>1+COUNTIFS(A:A,A13,G:G,"&gt;"&amp;G13)</f>
        <v>6</v>
      </c>
      <c r="I13" s="2">
        <f>AVERAGEIF(A:A,A13,G:G)</f>
        <v>51.769999999999996</v>
      </c>
      <c r="J13" s="2">
        <f t="shared" si="0"/>
        <v>-6.4099999999999966</v>
      </c>
      <c r="K13" s="2">
        <f t="shared" si="1"/>
        <v>83.59</v>
      </c>
      <c r="L13" s="2">
        <f t="shared" si="2"/>
        <v>150.71641127472122</v>
      </c>
      <c r="M13" s="2">
        <f>SUMIF(A:A,A13,L:L)</f>
        <v>2059.3095469270015</v>
      </c>
      <c r="N13" s="3">
        <f t="shared" si="3"/>
        <v>7.3187836913409812E-2</v>
      </c>
      <c r="O13" s="6">
        <f t="shared" si="4"/>
        <v>13.663472540978669</v>
      </c>
      <c r="P13" s="3">
        <f t="shared" si="5"/>
        <v>7.3187836913409812E-2</v>
      </c>
      <c r="Q13" s="3">
        <f>IF(ISNUMBER(P13),SUMIF(A:A,A13,P:P),"")</f>
        <v>0.96260155055857366</v>
      </c>
      <c r="R13" s="3">
        <f t="shared" si="6"/>
        <v>7.6031289240019131E-2</v>
      </c>
      <c r="S13" s="7">
        <f t="shared" si="7"/>
        <v>13.152479853960561</v>
      </c>
    </row>
    <row r="14" spans="1:19" x14ac:dyDescent="0.3">
      <c r="A14" s="1">
        <v>1</v>
      </c>
      <c r="B14" s="5">
        <v>0.54513888888888895</v>
      </c>
      <c r="C14" s="1" t="s">
        <v>20</v>
      </c>
      <c r="D14" s="1">
        <v>1</v>
      </c>
      <c r="E14" s="1">
        <v>3</v>
      </c>
      <c r="F14" s="1" t="s">
        <v>23</v>
      </c>
      <c r="G14" s="1">
        <v>43.71</v>
      </c>
      <c r="H14" s="1">
        <f>1+COUNTIFS(A:A,A14,G:G,"&gt;"&amp;G14)</f>
        <v>7</v>
      </c>
      <c r="I14" s="2">
        <f>AVERAGEIF(A:A,A14,G:G)</f>
        <v>51.769999999999996</v>
      </c>
      <c r="J14" s="2">
        <f t="shared" si="0"/>
        <v>-8.0599999999999952</v>
      </c>
      <c r="K14" s="2">
        <f t="shared" si="1"/>
        <v>81.94</v>
      </c>
      <c r="L14" s="2">
        <f t="shared" si="2"/>
        <v>136.51029049155687</v>
      </c>
      <c r="M14" s="2">
        <f>SUMIF(A:A,A14,L:L)</f>
        <v>2059.3095469270015</v>
      </c>
      <c r="N14" s="3">
        <f t="shared" si="3"/>
        <v>6.6289349600337624E-2</v>
      </c>
      <c r="O14" s="6">
        <f t="shared" si="4"/>
        <v>15.085379567442713</v>
      </c>
      <c r="P14" s="3">
        <f t="shared" si="5"/>
        <v>6.6289349600337624E-2</v>
      </c>
      <c r="Q14" s="3">
        <f>IF(ISNUMBER(P14),SUMIF(A:A,A14,P:P),"")</f>
        <v>0.96260155055857366</v>
      </c>
      <c r="R14" s="3">
        <f t="shared" si="6"/>
        <v>6.886478581077661E-2</v>
      </c>
      <c r="S14" s="7">
        <f t="shared" si="7"/>
        <v>14.521209762384981</v>
      </c>
    </row>
    <row r="15" spans="1:19" x14ac:dyDescent="0.3">
      <c r="A15" s="1">
        <v>1</v>
      </c>
      <c r="B15" s="5">
        <v>0.54513888888888895</v>
      </c>
      <c r="C15" s="1" t="s">
        <v>20</v>
      </c>
      <c r="D15" s="1">
        <v>1</v>
      </c>
      <c r="E15" s="1">
        <v>8</v>
      </c>
      <c r="F15" s="1" t="s">
        <v>27</v>
      </c>
      <c r="G15" s="1">
        <v>34.17</v>
      </c>
      <c r="H15" s="1">
        <f>1+COUNTIFS(A:A,A15,G:G,"&gt;"&amp;G15)</f>
        <v>8</v>
      </c>
      <c r="I15" s="2">
        <f>AVERAGEIF(A:A,A15,G:G)</f>
        <v>51.769999999999996</v>
      </c>
      <c r="J15" s="2">
        <f t="shared" si="0"/>
        <v>-17.599999999999994</v>
      </c>
      <c r="K15" s="2">
        <f t="shared" si="1"/>
        <v>72.400000000000006</v>
      </c>
      <c r="L15" s="2">
        <f t="shared" si="2"/>
        <v>77.014983974996127</v>
      </c>
      <c r="M15" s="2">
        <f>SUMIF(A:A,A15,L:L)</f>
        <v>2059.3095469270015</v>
      </c>
      <c r="N15" s="3">
        <f t="shared" si="3"/>
        <v>3.7398449441426375E-2</v>
      </c>
      <c r="O15" s="6">
        <f t="shared" si="4"/>
        <v>26.739076484072012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5</v>
      </c>
      <c r="B17" s="5">
        <v>0.56944444444444442</v>
      </c>
      <c r="C17" s="1" t="s">
        <v>20</v>
      </c>
      <c r="D17" s="1">
        <v>2</v>
      </c>
      <c r="E17" s="1">
        <v>2</v>
      </c>
      <c r="F17" s="1" t="s">
        <v>29</v>
      </c>
      <c r="G17" s="1">
        <v>65.94</v>
      </c>
      <c r="H17" s="1">
        <f>1+COUNTIFS(A:A,A17,G:G,"&gt;"&amp;G17)</f>
        <v>1</v>
      </c>
      <c r="I17" s="2">
        <f>AVERAGEIF(A:A,A17,G:G)</f>
        <v>50.534444444444446</v>
      </c>
      <c r="J17" s="2">
        <f t="shared" si="0"/>
        <v>15.405555555555551</v>
      </c>
      <c r="K17" s="2">
        <f t="shared" si="1"/>
        <v>105.40555555555555</v>
      </c>
      <c r="L17" s="2">
        <f t="shared" si="2"/>
        <v>557.98569917448719</v>
      </c>
      <c r="M17" s="2">
        <f>SUMIF(A:A,A17,L:L)</f>
        <v>2585.5598790112986</v>
      </c>
      <c r="N17" s="3">
        <f t="shared" si="3"/>
        <v>0.21580846133327894</v>
      </c>
      <c r="O17" s="6">
        <f t="shared" si="4"/>
        <v>4.6337386116463364</v>
      </c>
      <c r="P17" s="3">
        <f t="shared" si="5"/>
        <v>0.21580846133327894</v>
      </c>
      <c r="Q17" s="3">
        <f>IF(ISNUMBER(P17),SUMIF(A:A,A17,P:P),"")</f>
        <v>0.89527873144011982</v>
      </c>
      <c r="R17" s="3">
        <f t="shared" si="6"/>
        <v>0.24105170127981887</v>
      </c>
      <c r="S17" s="7">
        <f t="shared" si="7"/>
        <v>4.1484876260598336</v>
      </c>
    </row>
    <row r="18" spans="1:19" x14ac:dyDescent="0.3">
      <c r="A18" s="1">
        <v>5</v>
      </c>
      <c r="B18" s="5">
        <v>0.56944444444444442</v>
      </c>
      <c r="C18" s="1" t="s">
        <v>20</v>
      </c>
      <c r="D18" s="1">
        <v>2</v>
      </c>
      <c r="E18" s="1">
        <v>3</v>
      </c>
      <c r="F18" s="1" t="s">
        <v>30</v>
      </c>
      <c r="G18" s="1">
        <v>65.38</v>
      </c>
      <c r="H18" s="1">
        <f>1+COUNTIFS(A:A,A18,G:G,"&gt;"&amp;G18)</f>
        <v>2</v>
      </c>
      <c r="I18" s="2">
        <f>AVERAGEIF(A:A,A18,G:G)</f>
        <v>50.534444444444446</v>
      </c>
      <c r="J18" s="2">
        <f t="shared" si="0"/>
        <v>14.845555555555549</v>
      </c>
      <c r="K18" s="2">
        <f t="shared" si="1"/>
        <v>104.84555555555555</v>
      </c>
      <c r="L18" s="2">
        <f t="shared" si="2"/>
        <v>539.54885320042183</v>
      </c>
      <c r="M18" s="2">
        <f>SUMIF(A:A,A18,L:L)</f>
        <v>2585.5598790112986</v>
      </c>
      <c r="N18" s="3">
        <f t="shared" si="3"/>
        <v>0.20867776359785636</v>
      </c>
      <c r="O18" s="6">
        <f t="shared" si="4"/>
        <v>4.7920774248237752</v>
      </c>
      <c r="P18" s="3">
        <f t="shared" si="5"/>
        <v>0.20867776359785636</v>
      </c>
      <c r="Q18" s="3">
        <f>IF(ISNUMBER(P18),SUMIF(A:A,A18,P:P),"")</f>
        <v>0.89527873144011982</v>
      </c>
      <c r="R18" s="3">
        <f t="shared" si="6"/>
        <v>0.2330869217256879</v>
      </c>
      <c r="S18" s="7">
        <f t="shared" si="7"/>
        <v>4.2902449978590651</v>
      </c>
    </row>
    <row r="19" spans="1:19" x14ac:dyDescent="0.3">
      <c r="A19" s="1">
        <v>5</v>
      </c>
      <c r="B19" s="5">
        <v>0.56944444444444442</v>
      </c>
      <c r="C19" s="1" t="s">
        <v>20</v>
      </c>
      <c r="D19" s="1">
        <v>2</v>
      </c>
      <c r="E19" s="1">
        <v>8</v>
      </c>
      <c r="F19" s="1" t="s">
        <v>35</v>
      </c>
      <c r="G19" s="1">
        <v>63.48</v>
      </c>
      <c r="H19" s="1">
        <f>1+COUNTIFS(A:A,A19,G:G,"&gt;"&amp;G19)</f>
        <v>3</v>
      </c>
      <c r="I19" s="2">
        <f>AVERAGEIF(A:A,A19,G:G)</f>
        <v>50.534444444444446</v>
      </c>
      <c r="J19" s="2">
        <f t="shared" si="0"/>
        <v>12.945555555555551</v>
      </c>
      <c r="K19" s="2">
        <f t="shared" si="1"/>
        <v>102.94555555555556</v>
      </c>
      <c r="L19" s="2">
        <f t="shared" si="2"/>
        <v>481.41675685530606</v>
      </c>
      <c r="M19" s="2">
        <f>SUMIF(A:A,A19,L:L)</f>
        <v>2585.5598790112986</v>
      </c>
      <c r="N19" s="3">
        <f t="shared" si="3"/>
        <v>0.18619439478593577</v>
      </c>
      <c r="O19" s="6">
        <f t="shared" si="4"/>
        <v>5.3707309564806254</v>
      </c>
      <c r="P19" s="3">
        <f t="shared" si="5"/>
        <v>0.18619439478593577</v>
      </c>
      <c r="Q19" s="3">
        <f>IF(ISNUMBER(P19),SUMIF(A:A,A19,P:P),"")</f>
        <v>0.89527873144011982</v>
      </c>
      <c r="R19" s="3">
        <f t="shared" si="6"/>
        <v>0.20797366032188522</v>
      </c>
      <c r="S19" s="7">
        <f t="shared" si="7"/>
        <v>4.8083011976241554</v>
      </c>
    </row>
    <row r="20" spans="1:19" x14ac:dyDescent="0.3">
      <c r="A20" s="1">
        <v>5</v>
      </c>
      <c r="B20" s="5">
        <v>0.56944444444444442</v>
      </c>
      <c r="C20" s="1" t="s">
        <v>20</v>
      </c>
      <c r="D20" s="1">
        <v>2</v>
      </c>
      <c r="E20" s="1">
        <v>4</v>
      </c>
      <c r="F20" s="1" t="s">
        <v>31</v>
      </c>
      <c r="G20" s="1">
        <v>55.57</v>
      </c>
      <c r="H20" s="1">
        <f>1+COUNTIFS(A:A,A20,G:G,"&gt;"&amp;G20)</f>
        <v>4</v>
      </c>
      <c r="I20" s="2">
        <f>AVERAGEIF(A:A,A20,G:G)</f>
        <v>50.534444444444446</v>
      </c>
      <c r="J20" s="2">
        <f t="shared" si="0"/>
        <v>5.035555555555554</v>
      </c>
      <c r="K20" s="2">
        <f t="shared" si="1"/>
        <v>95.035555555555561</v>
      </c>
      <c r="L20" s="2">
        <f t="shared" si="2"/>
        <v>299.50566532904173</v>
      </c>
      <c r="M20" s="2">
        <f>SUMIF(A:A,A20,L:L)</f>
        <v>2585.5598790112986</v>
      </c>
      <c r="N20" s="3">
        <f t="shared" si="3"/>
        <v>0.11583783758416408</v>
      </c>
      <c r="O20" s="6">
        <f t="shared" si="4"/>
        <v>8.6327578350505032</v>
      </c>
      <c r="P20" s="3">
        <f t="shared" si="5"/>
        <v>0.11583783758416408</v>
      </c>
      <c r="Q20" s="3">
        <f>IF(ISNUMBER(P20),SUMIF(A:A,A20,P:P),"")</f>
        <v>0.89527873144011982</v>
      </c>
      <c r="R20" s="3">
        <f t="shared" si="6"/>
        <v>0.12938745612534616</v>
      </c>
      <c r="S20" s="7">
        <f t="shared" si="7"/>
        <v>7.7287244833937692</v>
      </c>
    </row>
    <row r="21" spans="1:19" x14ac:dyDescent="0.3">
      <c r="A21" s="1">
        <v>5</v>
      </c>
      <c r="B21" s="5">
        <v>0.56944444444444442</v>
      </c>
      <c r="C21" s="1" t="s">
        <v>20</v>
      </c>
      <c r="D21" s="1">
        <v>2</v>
      </c>
      <c r="E21" s="1">
        <v>1</v>
      </c>
      <c r="F21" s="1" t="s">
        <v>28</v>
      </c>
      <c r="G21" s="1">
        <v>54.55</v>
      </c>
      <c r="H21" s="1">
        <f>1+COUNTIFS(A:A,A21,G:G,"&gt;"&amp;G21)</f>
        <v>5</v>
      </c>
      <c r="I21" s="2">
        <f>AVERAGEIF(A:A,A21,G:G)</f>
        <v>50.534444444444446</v>
      </c>
      <c r="J21" s="2">
        <f t="shared" si="0"/>
        <v>4.0155555555555509</v>
      </c>
      <c r="K21" s="2">
        <f t="shared" si="1"/>
        <v>94.015555555555551</v>
      </c>
      <c r="L21" s="2">
        <f t="shared" si="2"/>
        <v>281.72553964332315</v>
      </c>
      <c r="M21" s="2">
        <f>SUMIF(A:A,A21,L:L)</f>
        <v>2585.5598790112986</v>
      </c>
      <c r="N21" s="3">
        <f t="shared" si="3"/>
        <v>0.10896113523816481</v>
      </c>
      <c r="O21" s="6">
        <f t="shared" si="4"/>
        <v>9.1775842626292619</v>
      </c>
      <c r="P21" s="3">
        <f t="shared" si="5"/>
        <v>0.10896113523816481</v>
      </c>
      <c r="Q21" s="3">
        <f>IF(ISNUMBER(P21),SUMIF(A:A,A21,P:P),"")</f>
        <v>0.89527873144011982</v>
      </c>
      <c r="R21" s="3">
        <f t="shared" si="6"/>
        <v>0.12170638194754502</v>
      </c>
      <c r="S21" s="7">
        <f t="shared" si="7"/>
        <v>8.2164959963315329</v>
      </c>
    </row>
    <row r="22" spans="1:19" x14ac:dyDescent="0.3">
      <c r="A22" s="1">
        <v>5</v>
      </c>
      <c r="B22" s="5">
        <v>0.56944444444444442</v>
      </c>
      <c r="C22" s="1" t="s">
        <v>20</v>
      </c>
      <c r="D22" s="1">
        <v>2</v>
      </c>
      <c r="E22" s="1">
        <v>9</v>
      </c>
      <c r="F22" s="1" t="s">
        <v>36</v>
      </c>
      <c r="G22" s="1">
        <v>44.55</v>
      </c>
      <c r="H22" s="1">
        <f>1+COUNTIFS(A:A,A22,G:G,"&gt;"&amp;G22)</f>
        <v>6</v>
      </c>
      <c r="I22" s="2">
        <f>AVERAGEIF(A:A,A22,G:G)</f>
        <v>50.534444444444446</v>
      </c>
      <c r="J22" s="2">
        <f t="shared" si="0"/>
        <v>-5.9844444444444491</v>
      </c>
      <c r="K22" s="2">
        <f t="shared" si="1"/>
        <v>84.015555555555551</v>
      </c>
      <c r="L22" s="2">
        <f t="shared" si="2"/>
        <v>154.61425434112473</v>
      </c>
      <c r="M22" s="2">
        <f>SUMIF(A:A,A22,L:L)</f>
        <v>2585.5598790112986</v>
      </c>
      <c r="N22" s="3">
        <f t="shared" si="3"/>
        <v>5.979913890071973E-2</v>
      </c>
      <c r="O22" s="6">
        <f t="shared" si="4"/>
        <v>16.722648827104837</v>
      </c>
      <c r="P22" s="3">
        <f t="shared" si="5"/>
        <v>5.979913890071973E-2</v>
      </c>
      <c r="Q22" s="3">
        <f>IF(ISNUMBER(P22),SUMIF(A:A,A22,P:P),"")</f>
        <v>0.89527873144011982</v>
      </c>
      <c r="R22" s="3">
        <f t="shared" si="6"/>
        <v>6.6793878599716694E-2</v>
      </c>
      <c r="S22" s="7">
        <f t="shared" si="7"/>
        <v>14.971431828249026</v>
      </c>
    </row>
    <row r="23" spans="1:19" x14ac:dyDescent="0.3">
      <c r="A23" s="1">
        <v>5</v>
      </c>
      <c r="B23" s="5">
        <v>0.56944444444444442</v>
      </c>
      <c r="C23" s="1" t="s">
        <v>20</v>
      </c>
      <c r="D23" s="1">
        <v>2</v>
      </c>
      <c r="E23" s="1">
        <v>6</v>
      </c>
      <c r="F23" s="1" t="s">
        <v>33</v>
      </c>
      <c r="G23" s="1">
        <v>40.53</v>
      </c>
      <c r="H23" s="1">
        <f>1+COUNTIFS(A:A,A23,G:G,"&gt;"&amp;G23)</f>
        <v>7</v>
      </c>
      <c r="I23" s="2">
        <f>AVERAGEIF(A:A,A23,G:G)</f>
        <v>50.534444444444446</v>
      </c>
      <c r="J23" s="2">
        <f t="shared" si="0"/>
        <v>-10.004444444444445</v>
      </c>
      <c r="K23" s="2">
        <f t="shared" si="1"/>
        <v>79.995555555555555</v>
      </c>
      <c r="L23" s="2">
        <f t="shared" si="2"/>
        <v>121.47801906071626</v>
      </c>
      <c r="M23" s="2">
        <f>SUMIF(A:A,A23,L:L)</f>
        <v>2585.5598790112986</v>
      </c>
      <c r="N23" s="3">
        <f t="shared" si="3"/>
        <v>4.6983254979640496E-2</v>
      </c>
      <c r="O23" s="6">
        <f t="shared" si="4"/>
        <v>21.284178808669925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5</v>
      </c>
      <c r="B24" s="5">
        <v>0.56944444444444442</v>
      </c>
      <c r="C24" s="1" t="s">
        <v>20</v>
      </c>
      <c r="D24" s="1">
        <v>2</v>
      </c>
      <c r="E24" s="1">
        <v>7</v>
      </c>
      <c r="F24" s="1" t="s">
        <v>34</v>
      </c>
      <c r="G24" s="1">
        <v>32.92</v>
      </c>
      <c r="H24" s="1">
        <f>1+COUNTIFS(A:A,A24,G:G,"&gt;"&amp;G24)</f>
        <v>8</v>
      </c>
      <c r="I24" s="2">
        <f>AVERAGEIF(A:A,A24,G:G)</f>
        <v>50.534444444444446</v>
      </c>
      <c r="J24" s="2">
        <f t="shared" si="0"/>
        <v>-17.614444444444445</v>
      </c>
      <c r="K24" s="2">
        <f t="shared" si="1"/>
        <v>72.385555555555555</v>
      </c>
      <c r="L24" s="2">
        <f t="shared" si="2"/>
        <v>76.948266570602357</v>
      </c>
      <c r="M24" s="2">
        <f>SUMIF(A:A,A24,L:L)</f>
        <v>2585.5598790112986</v>
      </c>
      <c r="N24" s="3">
        <f t="shared" si="3"/>
        <v>2.9760775294837449E-2</v>
      </c>
      <c r="O24" s="6">
        <f t="shared" si="4"/>
        <v>33.601275171533189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5</v>
      </c>
      <c r="B25" s="5">
        <v>0.56944444444444442</v>
      </c>
      <c r="C25" s="1" t="s">
        <v>20</v>
      </c>
      <c r="D25" s="1">
        <v>2</v>
      </c>
      <c r="E25" s="1">
        <v>5</v>
      </c>
      <c r="F25" s="1" t="s">
        <v>32</v>
      </c>
      <c r="G25" s="1">
        <v>31.89</v>
      </c>
      <c r="H25" s="1">
        <f>1+COUNTIFS(A:A,A25,G:G,"&gt;"&amp;G25)</f>
        <v>9</v>
      </c>
      <c r="I25" s="2">
        <f>AVERAGEIF(A:A,A25,G:G)</f>
        <v>50.534444444444446</v>
      </c>
      <c r="J25" s="2">
        <f t="shared" si="0"/>
        <v>-18.644444444444446</v>
      </c>
      <c r="K25" s="2">
        <f t="shared" si="1"/>
        <v>71.355555555555554</v>
      </c>
      <c r="L25" s="2">
        <f t="shared" si="2"/>
        <v>72.336824836275198</v>
      </c>
      <c r="M25" s="2">
        <f>SUMIF(A:A,A25,L:L)</f>
        <v>2585.5598790112986</v>
      </c>
      <c r="N25" s="3">
        <f t="shared" si="3"/>
        <v>2.7977238285402359E-2</v>
      </c>
      <c r="O25" s="6">
        <f t="shared" si="4"/>
        <v>35.743342134015009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10</v>
      </c>
      <c r="B27" s="5">
        <v>0.62152777777777779</v>
      </c>
      <c r="C27" s="1" t="s">
        <v>20</v>
      </c>
      <c r="D27" s="1">
        <v>4</v>
      </c>
      <c r="E27" s="1">
        <v>2</v>
      </c>
      <c r="F27" s="1" t="s">
        <v>38</v>
      </c>
      <c r="G27" s="1">
        <v>67.47</v>
      </c>
      <c r="H27" s="1">
        <f>1+COUNTIFS(A:A,A27,G:G,"&gt;"&amp;G27)</f>
        <v>1</v>
      </c>
      <c r="I27" s="2">
        <f>AVERAGEIF(A:A,A27,G:G)</f>
        <v>52.017142857142851</v>
      </c>
      <c r="J27" s="2">
        <f t="shared" ref="J27:J41" si="8">G27-I27</f>
        <v>15.452857142857148</v>
      </c>
      <c r="K27" s="2">
        <f t="shared" ref="K27:K41" si="9">90+J27</f>
        <v>105.45285714285714</v>
      </c>
      <c r="L27" s="2">
        <f t="shared" ref="L27:L41" si="10">EXP(0.06*K27)</f>
        <v>559.5715650850002</v>
      </c>
      <c r="M27" s="2">
        <f>SUMIF(A:A,A27,L:L)</f>
        <v>1916.499568814628</v>
      </c>
      <c r="N27" s="3">
        <f t="shared" ref="N27:N41" si="11">L27/M27</f>
        <v>0.29197583667138532</v>
      </c>
      <c r="O27" s="6">
        <f t="shared" ref="O27:O41" si="12">1/N27</f>
        <v>3.424940951964754</v>
      </c>
      <c r="P27" s="3">
        <f t="shared" ref="P27:P41" si="13">IF(O27&gt;21,"",N27)</f>
        <v>0.29197583667138532</v>
      </c>
      <c r="Q27" s="3">
        <f>IF(ISNUMBER(P27),SUMIF(A:A,A27,P:P),"")</f>
        <v>0.95562523075280603</v>
      </c>
      <c r="R27" s="3">
        <f t="shared" ref="R27:R41" si="14">IFERROR(P27*(1/Q27),"")</f>
        <v>0.30553382986903521</v>
      </c>
      <c r="S27" s="7">
        <f t="shared" ref="S27:S41" si="15">IFERROR(1/R27,"")</f>
        <v>3.2729599875360531</v>
      </c>
    </row>
    <row r="28" spans="1:19" x14ac:dyDescent="0.3">
      <c r="A28" s="1">
        <v>10</v>
      </c>
      <c r="B28" s="5">
        <v>0.62152777777777779</v>
      </c>
      <c r="C28" s="1" t="s">
        <v>20</v>
      </c>
      <c r="D28" s="1">
        <v>4</v>
      </c>
      <c r="E28" s="1">
        <v>1</v>
      </c>
      <c r="F28" s="1" t="s">
        <v>37</v>
      </c>
      <c r="G28" s="1">
        <v>66.540000000000006</v>
      </c>
      <c r="H28" s="1">
        <f>1+COUNTIFS(A:A,A28,G:G,"&gt;"&amp;G28)</f>
        <v>2</v>
      </c>
      <c r="I28" s="2">
        <f>AVERAGEIF(A:A,A28,G:G)</f>
        <v>52.017142857142851</v>
      </c>
      <c r="J28" s="2">
        <f t="shared" si="8"/>
        <v>14.522857142857156</v>
      </c>
      <c r="K28" s="2">
        <f t="shared" si="9"/>
        <v>104.52285714285716</v>
      </c>
      <c r="L28" s="2">
        <f t="shared" si="10"/>
        <v>529.20264406477395</v>
      </c>
      <c r="M28" s="2">
        <f>SUMIF(A:A,A28,L:L)</f>
        <v>1916.499568814628</v>
      </c>
      <c r="N28" s="3">
        <f t="shared" si="11"/>
        <v>0.27612980074505861</v>
      </c>
      <c r="O28" s="6">
        <f t="shared" si="12"/>
        <v>3.6214852482484008</v>
      </c>
      <c r="P28" s="3">
        <f t="shared" si="13"/>
        <v>0.27612980074505861</v>
      </c>
      <c r="Q28" s="3">
        <f>IF(ISNUMBER(P28),SUMIF(A:A,A28,P:P),"")</f>
        <v>0.95562523075280603</v>
      </c>
      <c r="R28" s="3">
        <f t="shared" si="14"/>
        <v>0.28895197809661621</v>
      </c>
      <c r="S28" s="7">
        <f t="shared" si="15"/>
        <v>3.4607826760252607</v>
      </c>
    </row>
    <row r="29" spans="1:19" x14ac:dyDescent="0.3">
      <c r="A29" s="1">
        <v>10</v>
      </c>
      <c r="B29" s="5">
        <v>0.62152777777777779</v>
      </c>
      <c r="C29" s="1" t="s">
        <v>20</v>
      </c>
      <c r="D29" s="1">
        <v>4</v>
      </c>
      <c r="E29" s="1">
        <v>7</v>
      </c>
      <c r="F29" s="1" t="s">
        <v>43</v>
      </c>
      <c r="G29" s="1">
        <v>54.76</v>
      </c>
      <c r="H29" s="1">
        <f>1+COUNTIFS(A:A,A29,G:G,"&gt;"&amp;G29)</f>
        <v>3</v>
      </c>
      <c r="I29" s="2">
        <f>AVERAGEIF(A:A,A29,G:G)</f>
        <v>52.017142857142851</v>
      </c>
      <c r="J29" s="2">
        <f t="shared" si="8"/>
        <v>2.7428571428571473</v>
      </c>
      <c r="K29" s="2">
        <f t="shared" si="9"/>
        <v>92.742857142857147</v>
      </c>
      <c r="L29" s="2">
        <f t="shared" si="10"/>
        <v>261.01331688563914</v>
      </c>
      <c r="M29" s="2">
        <f>SUMIF(A:A,A29,L:L)</f>
        <v>1916.499568814628</v>
      </c>
      <c r="N29" s="3">
        <f t="shared" si="11"/>
        <v>0.13619273446906027</v>
      </c>
      <c r="O29" s="6">
        <f t="shared" si="12"/>
        <v>7.3425355904516039</v>
      </c>
      <c r="P29" s="3">
        <f t="shared" si="13"/>
        <v>0.13619273446906027</v>
      </c>
      <c r="Q29" s="3">
        <f>IF(ISNUMBER(P29),SUMIF(A:A,A29,P:P),"")</f>
        <v>0.95562523075280603</v>
      </c>
      <c r="R29" s="3">
        <f t="shared" si="14"/>
        <v>0.14251688851054373</v>
      </c>
      <c r="S29" s="7">
        <f t="shared" si="15"/>
        <v>7.016712267936005</v>
      </c>
    </row>
    <row r="30" spans="1:19" x14ac:dyDescent="0.3">
      <c r="A30" s="1">
        <v>10</v>
      </c>
      <c r="B30" s="5">
        <v>0.62152777777777779</v>
      </c>
      <c r="C30" s="1" t="s">
        <v>20</v>
      </c>
      <c r="D30" s="1">
        <v>4</v>
      </c>
      <c r="E30" s="1">
        <v>6</v>
      </c>
      <c r="F30" s="1" t="s">
        <v>42</v>
      </c>
      <c r="G30" s="1">
        <v>50.2</v>
      </c>
      <c r="H30" s="1">
        <f>1+COUNTIFS(A:A,A30,G:G,"&gt;"&amp;G30)</f>
        <v>4</v>
      </c>
      <c r="I30" s="2">
        <f>AVERAGEIF(A:A,A30,G:G)</f>
        <v>52.017142857142851</v>
      </c>
      <c r="J30" s="2">
        <f t="shared" si="8"/>
        <v>-1.8171428571428478</v>
      </c>
      <c r="K30" s="2">
        <f t="shared" si="9"/>
        <v>88.182857142857159</v>
      </c>
      <c r="L30" s="2">
        <f t="shared" si="10"/>
        <v>198.53619549580461</v>
      </c>
      <c r="M30" s="2">
        <f>SUMIF(A:A,A30,L:L)</f>
        <v>1916.499568814628</v>
      </c>
      <c r="N30" s="3">
        <f t="shared" si="11"/>
        <v>0.1035931334013297</v>
      </c>
      <c r="O30" s="6">
        <f t="shared" si="12"/>
        <v>9.6531494623867058</v>
      </c>
      <c r="P30" s="3">
        <f t="shared" si="13"/>
        <v>0.1035931334013297</v>
      </c>
      <c r="Q30" s="3">
        <f>IF(ISNUMBER(P30),SUMIF(A:A,A30,P:P),"")</f>
        <v>0.95562523075280603</v>
      </c>
      <c r="R30" s="3">
        <f t="shared" si="14"/>
        <v>0.10840351433555483</v>
      </c>
      <c r="S30" s="7">
        <f t="shared" si="15"/>
        <v>9.2247931824846212</v>
      </c>
    </row>
    <row r="31" spans="1:19" x14ac:dyDescent="0.3">
      <c r="A31" s="1">
        <v>10</v>
      </c>
      <c r="B31" s="5">
        <v>0.62152777777777779</v>
      </c>
      <c r="C31" s="1" t="s">
        <v>20</v>
      </c>
      <c r="D31" s="1">
        <v>4</v>
      </c>
      <c r="E31" s="1">
        <v>3</v>
      </c>
      <c r="F31" s="1" t="s">
        <v>39</v>
      </c>
      <c r="G31" s="1">
        <v>45.42</v>
      </c>
      <c r="H31" s="1">
        <f>1+COUNTIFS(A:A,A31,G:G,"&gt;"&amp;G31)</f>
        <v>5</v>
      </c>
      <c r="I31" s="2">
        <f>AVERAGEIF(A:A,A31,G:G)</f>
        <v>52.017142857142851</v>
      </c>
      <c r="J31" s="2">
        <f t="shared" si="8"/>
        <v>-6.597142857142849</v>
      </c>
      <c r="K31" s="2">
        <f t="shared" si="9"/>
        <v>83.402857142857158</v>
      </c>
      <c r="L31" s="2">
        <f t="shared" si="10"/>
        <v>149.03354704722756</v>
      </c>
      <c r="M31" s="2">
        <f>SUMIF(A:A,A31,L:L)</f>
        <v>1916.499568814628</v>
      </c>
      <c r="N31" s="3">
        <f t="shared" si="11"/>
        <v>7.7763412772070772E-2</v>
      </c>
      <c r="O31" s="6">
        <f t="shared" si="12"/>
        <v>12.85951791919241</v>
      </c>
      <c r="P31" s="3">
        <f t="shared" si="13"/>
        <v>7.7763412772070772E-2</v>
      </c>
      <c r="Q31" s="3">
        <f>IF(ISNUMBER(P31),SUMIF(A:A,A31,P:P),"")</f>
        <v>0.95562523075280603</v>
      </c>
      <c r="R31" s="3">
        <f t="shared" si="14"/>
        <v>8.137438220505297E-2</v>
      </c>
      <c r="S31" s="7">
        <f t="shared" si="15"/>
        <v>12.288879778898091</v>
      </c>
    </row>
    <row r="32" spans="1:19" x14ac:dyDescent="0.3">
      <c r="A32" s="1">
        <v>10</v>
      </c>
      <c r="B32" s="5">
        <v>0.62152777777777779</v>
      </c>
      <c r="C32" s="1" t="s">
        <v>20</v>
      </c>
      <c r="D32" s="1">
        <v>4</v>
      </c>
      <c r="E32" s="1">
        <v>4</v>
      </c>
      <c r="F32" s="1" t="s">
        <v>40</v>
      </c>
      <c r="G32" s="1">
        <v>43.66</v>
      </c>
      <c r="H32" s="1">
        <f>1+COUNTIFS(A:A,A32,G:G,"&gt;"&amp;G32)</f>
        <v>6</v>
      </c>
      <c r="I32" s="2">
        <f>AVERAGEIF(A:A,A32,G:G)</f>
        <v>52.017142857142851</v>
      </c>
      <c r="J32" s="2">
        <f t="shared" si="8"/>
        <v>-8.3571428571428541</v>
      </c>
      <c r="K32" s="2">
        <f t="shared" si="9"/>
        <v>81.642857142857139</v>
      </c>
      <c r="L32" s="2">
        <f t="shared" si="10"/>
        <v>134.09807410768661</v>
      </c>
      <c r="M32" s="2">
        <f>SUMIF(A:A,A32,L:L)</f>
        <v>1916.499568814628</v>
      </c>
      <c r="N32" s="3">
        <f t="shared" si="11"/>
        <v>6.9970312693901346E-2</v>
      </c>
      <c r="O32" s="6">
        <f t="shared" si="12"/>
        <v>14.291775490195295</v>
      </c>
      <c r="P32" s="3">
        <f t="shared" si="13"/>
        <v>6.9970312693901346E-2</v>
      </c>
      <c r="Q32" s="3">
        <f>IF(ISNUMBER(P32),SUMIF(A:A,A32,P:P),"")</f>
        <v>0.95562523075280603</v>
      </c>
      <c r="R32" s="3">
        <f t="shared" si="14"/>
        <v>7.3219406983197108E-2</v>
      </c>
      <c r="S32" s="7">
        <f t="shared" si="15"/>
        <v>13.657581250685174</v>
      </c>
    </row>
    <row r="33" spans="1:19" x14ac:dyDescent="0.3">
      <c r="A33" s="1">
        <v>10</v>
      </c>
      <c r="B33" s="5">
        <v>0.62152777777777779</v>
      </c>
      <c r="C33" s="1" t="s">
        <v>20</v>
      </c>
      <c r="D33" s="1">
        <v>4</v>
      </c>
      <c r="E33" s="1">
        <v>5</v>
      </c>
      <c r="F33" s="1" t="s">
        <v>41</v>
      </c>
      <c r="G33" s="1">
        <v>36.07</v>
      </c>
      <c r="H33" s="1">
        <f>1+COUNTIFS(A:A,A33,G:G,"&gt;"&amp;G33)</f>
        <v>7</v>
      </c>
      <c r="I33" s="2">
        <f>AVERAGEIF(A:A,A33,G:G)</f>
        <v>52.017142857142851</v>
      </c>
      <c r="J33" s="2">
        <f t="shared" si="8"/>
        <v>-15.94714285714285</v>
      </c>
      <c r="K33" s="2">
        <f t="shared" si="9"/>
        <v>74.05285714285715</v>
      </c>
      <c r="L33" s="2">
        <f t="shared" si="10"/>
        <v>85.04422612849595</v>
      </c>
      <c r="M33" s="2">
        <f>SUMIF(A:A,A33,L:L)</f>
        <v>1916.499568814628</v>
      </c>
      <c r="N33" s="3">
        <f t="shared" si="11"/>
        <v>4.4374769247194017E-2</v>
      </c>
      <c r="O33" s="6">
        <f t="shared" si="12"/>
        <v>22.535328452738575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14</v>
      </c>
      <c r="B35" s="5">
        <v>0.64930555555555558</v>
      </c>
      <c r="C35" s="1" t="s">
        <v>20</v>
      </c>
      <c r="D35" s="1">
        <v>5</v>
      </c>
      <c r="E35" s="1">
        <v>3</v>
      </c>
      <c r="F35" s="1" t="s">
        <v>45</v>
      </c>
      <c r="G35" s="1">
        <v>66.06</v>
      </c>
      <c r="H35" s="1">
        <f>1+COUNTIFS(A:A,A35,G:G,"&gt;"&amp;G35)</f>
        <v>1</v>
      </c>
      <c r="I35" s="2">
        <f>AVERAGEIF(A:A,A35,G:G)</f>
        <v>46.871428571428574</v>
      </c>
      <c r="J35" s="2">
        <f t="shared" si="8"/>
        <v>19.188571428571429</v>
      </c>
      <c r="K35" s="2">
        <f t="shared" si="9"/>
        <v>109.18857142857144</v>
      </c>
      <c r="L35" s="2">
        <f t="shared" si="10"/>
        <v>700.16378462763146</v>
      </c>
      <c r="M35" s="2">
        <f>SUMIF(A:A,A35,L:L)</f>
        <v>1910.4826991392665</v>
      </c>
      <c r="N35" s="3">
        <f t="shared" si="11"/>
        <v>0.36648527879528958</v>
      </c>
      <c r="O35" s="6">
        <f t="shared" si="12"/>
        <v>2.7286225610130916</v>
      </c>
      <c r="P35" s="3">
        <f t="shared" si="13"/>
        <v>0.36648527879528958</v>
      </c>
      <c r="Q35" s="3">
        <f>IF(ISNUMBER(P35),SUMIF(A:A,A35,P:P),"")</f>
        <v>1</v>
      </c>
      <c r="R35" s="3">
        <f t="shared" si="14"/>
        <v>0.36648527879528958</v>
      </c>
      <c r="S35" s="7">
        <f t="shared" si="15"/>
        <v>2.7286225610130916</v>
      </c>
    </row>
    <row r="36" spans="1:19" x14ac:dyDescent="0.3">
      <c r="A36" s="1">
        <v>14</v>
      </c>
      <c r="B36" s="5">
        <v>0.64930555555555558</v>
      </c>
      <c r="C36" s="1" t="s">
        <v>20</v>
      </c>
      <c r="D36" s="1">
        <v>5</v>
      </c>
      <c r="E36" s="1">
        <v>7</v>
      </c>
      <c r="F36" s="1" t="s">
        <v>48</v>
      </c>
      <c r="G36" s="1">
        <v>52.99</v>
      </c>
      <c r="H36" s="1">
        <f>1+COUNTIFS(A:A,A36,G:G,"&gt;"&amp;G36)</f>
        <v>2</v>
      </c>
      <c r="I36" s="2">
        <f>AVERAGEIF(A:A,A36,G:G)</f>
        <v>46.871428571428574</v>
      </c>
      <c r="J36" s="2">
        <f t="shared" si="8"/>
        <v>6.1185714285714283</v>
      </c>
      <c r="K36" s="2">
        <f t="shared" si="9"/>
        <v>96.118571428571428</v>
      </c>
      <c r="L36" s="2">
        <f t="shared" si="10"/>
        <v>319.61408566475239</v>
      </c>
      <c r="M36" s="2">
        <f>SUMIF(A:A,A36,L:L)</f>
        <v>1910.4826991392665</v>
      </c>
      <c r="N36" s="3">
        <f t="shared" si="11"/>
        <v>0.16729493850362986</v>
      </c>
      <c r="O36" s="6">
        <f t="shared" si="12"/>
        <v>5.977467154383171</v>
      </c>
      <c r="P36" s="3">
        <f t="shared" si="13"/>
        <v>0.16729493850362986</v>
      </c>
      <c r="Q36" s="3">
        <f>IF(ISNUMBER(P36),SUMIF(A:A,A36,P:P),"")</f>
        <v>1</v>
      </c>
      <c r="R36" s="3">
        <f t="shared" si="14"/>
        <v>0.16729493850362986</v>
      </c>
      <c r="S36" s="7">
        <f t="shared" si="15"/>
        <v>5.977467154383171</v>
      </c>
    </row>
    <row r="37" spans="1:19" x14ac:dyDescent="0.3">
      <c r="A37" s="1">
        <v>14</v>
      </c>
      <c r="B37" s="5">
        <v>0.64930555555555558</v>
      </c>
      <c r="C37" s="1" t="s">
        <v>20</v>
      </c>
      <c r="D37" s="1">
        <v>5</v>
      </c>
      <c r="E37" s="1">
        <v>4</v>
      </c>
      <c r="F37" s="1" t="s">
        <v>46</v>
      </c>
      <c r="G37" s="1">
        <v>52.02</v>
      </c>
      <c r="H37" s="1">
        <f>1+COUNTIFS(A:A,A37,G:G,"&gt;"&amp;G37)</f>
        <v>3</v>
      </c>
      <c r="I37" s="2">
        <f>AVERAGEIF(A:A,A37,G:G)</f>
        <v>46.871428571428574</v>
      </c>
      <c r="J37" s="2">
        <f t="shared" si="8"/>
        <v>5.1485714285714295</v>
      </c>
      <c r="K37" s="2">
        <f t="shared" si="9"/>
        <v>95.148571428571429</v>
      </c>
      <c r="L37" s="2">
        <f t="shared" si="10"/>
        <v>301.54350040625059</v>
      </c>
      <c r="M37" s="2">
        <f>SUMIF(A:A,A37,L:L)</f>
        <v>1910.4826991392665</v>
      </c>
      <c r="N37" s="3">
        <f t="shared" si="11"/>
        <v>0.15783628951055437</v>
      </c>
      <c r="O37" s="6">
        <f t="shared" si="12"/>
        <v>6.3356785888781992</v>
      </c>
      <c r="P37" s="3">
        <f t="shared" si="13"/>
        <v>0.15783628951055437</v>
      </c>
      <c r="Q37" s="3">
        <f>IF(ISNUMBER(P37),SUMIF(A:A,A37,P:P),"")</f>
        <v>1</v>
      </c>
      <c r="R37" s="3">
        <f t="shared" si="14"/>
        <v>0.15783628951055437</v>
      </c>
      <c r="S37" s="7">
        <f t="shared" si="15"/>
        <v>6.3356785888781992</v>
      </c>
    </row>
    <row r="38" spans="1:19" x14ac:dyDescent="0.3">
      <c r="A38" s="1">
        <v>14</v>
      </c>
      <c r="B38" s="5">
        <v>0.64930555555555558</v>
      </c>
      <c r="C38" s="1" t="s">
        <v>20</v>
      </c>
      <c r="D38" s="1">
        <v>5</v>
      </c>
      <c r="E38" s="1">
        <v>8</v>
      </c>
      <c r="F38" s="1" t="s">
        <v>49</v>
      </c>
      <c r="G38" s="1">
        <v>46.15</v>
      </c>
      <c r="H38" s="1">
        <f>1+COUNTIFS(A:A,A38,G:G,"&gt;"&amp;G38)</f>
        <v>4</v>
      </c>
      <c r="I38" s="2">
        <f>AVERAGEIF(A:A,A38,G:G)</f>
        <v>46.871428571428574</v>
      </c>
      <c r="J38" s="2">
        <f t="shared" si="8"/>
        <v>-0.72142857142857508</v>
      </c>
      <c r="K38" s="2">
        <f t="shared" si="9"/>
        <v>89.278571428571425</v>
      </c>
      <c r="L38" s="2">
        <f t="shared" si="10"/>
        <v>212.02714007803962</v>
      </c>
      <c r="M38" s="2">
        <f>SUMIF(A:A,A38,L:L)</f>
        <v>1910.4826991392665</v>
      </c>
      <c r="N38" s="3">
        <f t="shared" si="11"/>
        <v>0.11098092653420238</v>
      </c>
      <c r="O38" s="6">
        <f t="shared" si="12"/>
        <v>9.0105573203321327</v>
      </c>
      <c r="P38" s="3">
        <f t="shared" si="13"/>
        <v>0.11098092653420238</v>
      </c>
      <c r="Q38" s="3">
        <f>IF(ISNUMBER(P38),SUMIF(A:A,A38,P:P),"")</f>
        <v>1</v>
      </c>
      <c r="R38" s="3">
        <f t="shared" si="14"/>
        <v>0.11098092653420238</v>
      </c>
      <c r="S38" s="7">
        <f t="shared" si="15"/>
        <v>9.0105573203321327</v>
      </c>
    </row>
    <row r="39" spans="1:19" x14ac:dyDescent="0.3">
      <c r="A39" s="1">
        <v>14</v>
      </c>
      <c r="B39" s="5">
        <v>0.64930555555555558</v>
      </c>
      <c r="C39" s="1" t="s">
        <v>20</v>
      </c>
      <c r="D39" s="1">
        <v>5</v>
      </c>
      <c r="E39" s="1">
        <v>9</v>
      </c>
      <c r="F39" s="1" t="s">
        <v>50</v>
      </c>
      <c r="G39" s="1">
        <v>42.46</v>
      </c>
      <c r="H39" s="1">
        <f>1+COUNTIFS(A:A,A39,G:G,"&gt;"&amp;G39)</f>
        <v>5</v>
      </c>
      <c r="I39" s="2">
        <f>AVERAGEIF(A:A,A39,G:G)</f>
        <v>46.871428571428574</v>
      </c>
      <c r="J39" s="2">
        <f t="shared" si="8"/>
        <v>-4.4114285714285728</v>
      </c>
      <c r="K39" s="2">
        <f t="shared" si="9"/>
        <v>85.588571428571427</v>
      </c>
      <c r="L39" s="2">
        <f t="shared" si="10"/>
        <v>169.9177141938828</v>
      </c>
      <c r="M39" s="2">
        <f>SUMIF(A:A,A39,L:L)</f>
        <v>1910.4826991392665</v>
      </c>
      <c r="N39" s="3">
        <f t="shared" si="11"/>
        <v>8.8939677009603993E-2</v>
      </c>
      <c r="O39" s="6">
        <f t="shared" si="12"/>
        <v>11.243575799044297</v>
      </c>
      <c r="P39" s="3">
        <f t="shared" si="13"/>
        <v>8.8939677009603993E-2</v>
      </c>
      <c r="Q39" s="3">
        <f>IF(ISNUMBER(P39),SUMIF(A:A,A39,P:P),"")</f>
        <v>1</v>
      </c>
      <c r="R39" s="3">
        <f t="shared" si="14"/>
        <v>8.8939677009603993E-2</v>
      </c>
      <c r="S39" s="7">
        <f t="shared" si="15"/>
        <v>11.243575799044297</v>
      </c>
    </row>
    <row r="40" spans="1:19" x14ac:dyDescent="0.3">
      <c r="A40" s="1">
        <v>14</v>
      </c>
      <c r="B40" s="5">
        <v>0.64930555555555558</v>
      </c>
      <c r="C40" s="1" t="s">
        <v>20</v>
      </c>
      <c r="D40" s="1">
        <v>5</v>
      </c>
      <c r="E40" s="1">
        <v>6</v>
      </c>
      <c r="F40" s="1" t="s">
        <v>47</v>
      </c>
      <c r="G40" s="1">
        <v>34.619999999999997</v>
      </c>
      <c r="H40" s="1">
        <f>1+COUNTIFS(A:A,A40,G:G,"&gt;"&amp;G40)</f>
        <v>6</v>
      </c>
      <c r="I40" s="2">
        <f>AVERAGEIF(A:A,A40,G:G)</f>
        <v>46.871428571428574</v>
      </c>
      <c r="J40" s="2">
        <f t="shared" si="8"/>
        <v>-12.251428571428576</v>
      </c>
      <c r="K40" s="2">
        <f t="shared" si="9"/>
        <v>77.748571428571424</v>
      </c>
      <c r="L40" s="2">
        <f t="shared" si="10"/>
        <v>106.15648570465528</v>
      </c>
      <c r="M40" s="2">
        <f>SUMIF(A:A,A40,L:L)</f>
        <v>1910.4826991392665</v>
      </c>
      <c r="N40" s="3">
        <f t="shared" si="11"/>
        <v>5.556526931779187E-2</v>
      </c>
      <c r="O40" s="6">
        <f t="shared" si="12"/>
        <v>17.996853291230288</v>
      </c>
      <c r="P40" s="3">
        <f t="shared" si="13"/>
        <v>5.556526931779187E-2</v>
      </c>
      <c r="Q40" s="3">
        <f>IF(ISNUMBER(P40),SUMIF(A:A,A40,P:P),"")</f>
        <v>1</v>
      </c>
      <c r="R40" s="3">
        <f t="shared" si="14"/>
        <v>5.556526931779187E-2</v>
      </c>
      <c r="S40" s="7">
        <f t="shared" si="15"/>
        <v>17.996853291230288</v>
      </c>
    </row>
    <row r="41" spans="1:19" x14ac:dyDescent="0.3">
      <c r="A41" s="1">
        <v>14</v>
      </c>
      <c r="B41" s="5">
        <v>0.64930555555555558</v>
      </c>
      <c r="C41" s="1" t="s">
        <v>20</v>
      </c>
      <c r="D41" s="1">
        <v>5</v>
      </c>
      <c r="E41" s="1">
        <v>1</v>
      </c>
      <c r="F41" s="1" t="s">
        <v>44</v>
      </c>
      <c r="G41" s="1">
        <v>33.799999999999997</v>
      </c>
      <c r="H41" s="1">
        <f>1+COUNTIFS(A:A,A41,G:G,"&gt;"&amp;G41)</f>
        <v>7</v>
      </c>
      <c r="I41" s="2">
        <f>AVERAGEIF(A:A,A41,G:G)</f>
        <v>46.871428571428574</v>
      </c>
      <c r="J41" s="2">
        <f t="shared" si="8"/>
        <v>-13.071428571428577</v>
      </c>
      <c r="K41" s="2">
        <f t="shared" si="9"/>
        <v>76.928571428571416</v>
      </c>
      <c r="L41" s="2">
        <f t="shared" si="10"/>
        <v>101.05998846405444</v>
      </c>
      <c r="M41" s="2">
        <f>SUMIF(A:A,A41,L:L)</f>
        <v>1910.4826991392665</v>
      </c>
      <c r="N41" s="3">
        <f t="shared" si="11"/>
        <v>5.2897620328927968E-2</v>
      </c>
      <c r="O41" s="6">
        <f t="shared" si="12"/>
        <v>18.904442086086299</v>
      </c>
      <c r="P41" s="3">
        <f t="shared" si="13"/>
        <v>5.2897620328927968E-2</v>
      </c>
      <c r="Q41" s="3">
        <f>IF(ISNUMBER(P41),SUMIF(A:A,A41,P:P),"")</f>
        <v>1</v>
      </c>
      <c r="R41" s="3">
        <f t="shared" si="14"/>
        <v>5.2897620328927968E-2</v>
      </c>
      <c r="S41" s="7">
        <f t="shared" si="15"/>
        <v>18.904442086086299</v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18</v>
      </c>
      <c r="B43" s="5">
        <v>0.67361111111111116</v>
      </c>
      <c r="C43" s="1" t="s">
        <v>20</v>
      </c>
      <c r="D43" s="1">
        <v>6</v>
      </c>
      <c r="E43" s="1">
        <v>6</v>
      </c>
      <c r="F43" s="1" t="s">
        <v>54</v>
      </c>
      <c r="G43" s="1">
        <v>72.650000000000006</v>
      </c>
      <c r="H43" s="1">
        <f>1+COUNTIFS(A:A,A43,G:G,"&gt;"&amp;G43)</f>
        <v>1</v>
      </c>
      <c r="I43" s="2">
        <f>AVERAGEIF(A:A,A43,G:G)</f>
        <v>48.289090909090916</v>
      </c>
      <c r="J43" s="2">
        <f t="shared" ref="J43:J53" si="16">G43-I43</f>
        <v>24.36090909090909</v>
      </c>
      <c r="K43" s="2">
        <f t="shared" ref="K43:K53" si="17">90+J43</f>
        <v>114.36090909090909</v>
      </c>
      <c r="L43" s="2">
        <f t="shared" ref="L43:L53" si="18">EXP(0.06*K43)</f>
        <v>954.94576229022391</v>
      </c>
      <c r="M43" s="2">
        <f>SUMIF(A:A,A43,L:L)</f>
        <v>3275.7103691392745</v>
      </c>
      <c r="N43" s="3">
        <f t="shared" ref="N43:N53" si="19">L43/M43</f>
        <v>0.29152325898127113</v>
      </c>
      <c r="O43" s="6">
        <f t="shared" ref="O43:O53" si="20">1/N43</f>
        <v>3.4302580298206835</v>
      </c>
      <c r="P43" s="3">
        <f t="shared" ref="P43:P53" si="21">IF(O43&gt;21,"",N43)</f>
        <v>0.29152325898127113</v>
      </c>
      <c r="Q43" s="3">
        <f>IF(ISNUMBER(P43),SUMIF(A:A,A43,P:P),"")</f>
        <v>0.91179873585187776</v>
      </c>
      <c r="R43" s="3">
        <f t="shared" ref="R43:R53" si="22">IFERROR(P43*(1/Q43),"")</f>
        <v>0.31972325417725656</v>
      </c>
      <c r="S43" s="7">
        <f t="shared" ref="S43:S53" si="23">IFERROR(1/R43,"")</f>
        <v>3.127704935236252</v>
      </c>
    </row>
    <row r="44" spans="1:19" x14ac:dyDescent="0.3">
      <c r="A44" s="1">
        <v>18</v>
      </c>
      <c r="B44" s="5">
        <v>0.67361111111111116</v>
      </c>
      <c r="C44" s="1" t="s">
        <v>20</v>
      </c>
      <c r="D44" s="1">
        <v>6</v>
      </c>
      <c r="E44" s="1">
        <v>8</v>
      </c>
      <c r="F44" s="1" t="s">
        <v>56</v>
      </c>
      <c r="G44" s="1">
        <v>62.04</v>
      </c>
      <c r="H44" s="1">
        <f>1+COUNTIFS(A:A,A44,G:G,"&gt;"&amp;G44)</f>
        <v>2</v>
      </c>
      <c r="I44" s="2">
        <f>AVERAGEIF(A:A,A44,G:G)</f>
        <v>48.289090909090916</v>
      </c>
      <c r="J44" s="2">
        <f t="shared" si="16"/>
        <v>13.750909090909083</v>
      </c>
      <c r="K44" s="2">
        <f t="shared" si="17"/>
        <v>103.75090909090909</v>
      </c>
      <c r="L44" s="2">
        <f t="shared" si="18"/>
        <v>505.25060082891162</v>
      </c>
      <c r="M44" s="2">
        <f>SUMIF(A:A,A44,L:L)</f>
        <v>3275.7103691392745</v>
      </c>
      <c r="N44" s="3">
        <f t="shared" si="19"/>
        <v>0.15424153661108667</v>
      </c>
      <c r="O44" s="6">
        <f t="shared" si="20"/>
        <v>6.4833378995792588</v>
      </c>
      <c r="P44" s="3">
        <f t="shared" si="21"/>
        <v>0.15424153661108667</v>
      </c>
      <c r="Q44" s="3">
        <f>IF(ISNUMBER(P44),SUMIF(A:A,A44,P:P),"")</f>
        <v>0.91179873585187776</v>
      </c>
      <c r="R44" s="3">
        <f t="shared" si="22"/>
        <v>0.16916182326901502</v>
      </c>
      <c r="S44" s="7">
        <f t="shared" si="23"/>
        <v>5.9114993009369368</v>
      </c>
    </row>
    <row r="45" spans="1:19" x14ac:dyDescent="0.3">
      <c r="A45" s="1">
        <v>18</v>
      </c>
      <c r="B45" s="5">
        <v>0.67361111111111116</v>
      </c>
      <c r="C45" s="1" t="s">
        <v>20</v>
      </c>
      <c r="D45" s="1">
        <v>6</v>
      </c>
      <c r="E45" s="1">
        <v>7</v>
      </c>
      <c r="F45" s="1" t="s">
        <v>55</v>
      </c>
      <c r="G45" s="1">
        <v>59.76</v>
      </c>
      <c r="H45" s="1">
        <f>1+COUNTIFS(A:A,A45,G:G,"&gt;"&amp;G45)</f>
        <v>3</v>
      </c>
      <c r="I45" s="2">
        <f>AVERAGEIF(A:A,A45,G:G)</f>
        <v>48.289090909090916</v>
      </c>
      <c r="J45" s="2">
        <f t="shared" si="16"/>
        <v>11.470909090909082</v>
      </c>
      <c r="K45" s="2">
        <f t="shared" si="17"/>
        <v>101.47090909090909</v>
      </c>
      <c r="L45" s="2">
        <f t="shared" si="18"/>
        <v>440.65160216615851</v>
      </c>
      <c r="M45" s="2">
        <f>SUMIF(A:A,A45,L:L)</f>
        <v>3275.7103691392745</v>
      </c>
      <c r="N45" s="3">
        <f t="shared" si="19"/>
        <v>0.13452092905330459</v>
      </c>
      <c r="O45" s="6">
        <f t="shared" si="20"/>
        <v>7.433787493422269</v>
      </c>
      <c r="P45" s="3">
        <f t="shared" si="21"/>
        <v>0.13452092905330459</v>
      </c>
      <c r="Q45" s="3">
        <f>IF(ISNUMBER(P45),SUMIF(A:A,A45,P:P),"")</f>
        <v>0.91179873585187776</v>
      </c>
      <c r="R45" s="3">
        <f t="shared" si="22"/>
        <v>0.14753357705373876</v>
      </c>
      <c r="S45" s="7">
        <f t="shared" si="23"/>
        <v>6.7781180390939229</v>
      </c>
    </row>
    <row r="46" spans="1:19" x14ac:dyDescent="0.3">
      <c r="A46" s="1">
        <v>18</v>
      </c>
      <c r="B46" s="5">
        <v>0.67361111111111116</v>
      </c>
      <c r="C46" s="1" t="s">
        <v>20</v>
      </c>
      <c r="D46" s="1">
        <v>6</v>
      </c>
      <c r="E46" s="1">
        <v>5</v>
      </c>
      <c r="F46" s="1" t="s">
        <v>53</v>
      </c>
      <c r="G46" s="1">
        <v>55.07</v>
      </c>
      <c r="H46" s="1">
        <f>1+COUNTIFS(A:A,A46,G:G,"&gt;"&amp;G46)</f>
        <v>4</v>
      </c>
      <c r="I46" s="2">
        <f>AVERAGEIF(A:A,A46,G:G)</f>
        <v>48.289090909090916</v>
      </c>
      <c r="J46" s="2">
        <f t="shared" si="16"/>
        <v>6.7809090909090841</v>
      </c>
      <c r="K46" s="2">
        <f t="shared" si="17"/>
        <v>96.780909090909091</v>
      </c>
      <c r="L46" s="2">
        <f t="shared" si="18"/>
        <v>332.57139054472469</v>
      </c>
      <c r="M46" s="2">
        <f>SUMIF(A:A,A46,L:L)</f>
        <v>3275.7103691392745</v>
      </c>
      <c r="N46" s="3">
        <f t="shared" si="19"/>
        <v>0.10152649442939338</v>
      </c>
      <c r="O46" s="6">
        <f t="shared" si="20"/>
        <v>9.8496457069681469</v>
      </c>
      <c r="P46" s="3">
        <f t="shared" si="21"/>
        <v>0.10152649442939338</v>
      </c>
      <c r="Q46" s="3">
        <f>IF(ISNUMBER(P46),SUMIF(A:A,A46,P:P),"")</f>
        <v>0.91179873585187776</v>
      </c>
      <c r="R46" s="3">
        <f t="shared" si="22"/>
        <v>0.11134748320805569</v>
      </c>
      <c r="S46" s="7">
        <f t="shared" si="23"/>
        <v>8.980894504202432</v>
      </c>
    </row>
    <row r="47" spans="1:19" x14ac:dyDescent="0.3">
      <c r="A47" s="1">
        <v>18</v>
      </c>
      <c r="B47" s="5">
        <v>0.67361111111111116</v>
      </c>
      <c r="C47" s="1" t="s">
        <v>20</v>
      </c>
      <c r="D47" s="1">
        <v>6</v>
      </c>
      <c r="E47" s="1">
        <v>12</v>
      </c>
      <c r="F47" s="1" t="s">
        <v>60</v>
      </c>
      <c r="G47" s="1">
        <v>48.9</v>
      </c>
      <c r="H47" s="1">
        <f>1+COUNTIFS(A:A,A47,G:G,"&gt;"&amp;G47)</f>
        <v>5</v>
      </c>
      <c r="I47" s="2">
        <f>AVERAGEIF(A:A,A47,G:G)</f>
        <v>48.289090909090916</v>
      </c>
      <c r="J47" s="2">
        <f t="shared" si="16"/>
        <v>0.61090909090908241</v>
      </c>
      <c r="K47" s="2">
        <f t="shared" si="17"/>
        <v>90.610909090909075</v>
      </c>
      <c r="L47" s="2">
        <f t="shared" si="18"/>
        <v>229.67253773574041</v>
      </c>
      <c r="M47" s="2">
        <f>SUMIF(A:A,A47,L:L)</f>
        <v>3275.7103691392745</v>
      </c>
      <c r="N47" s="3">
        <f t="shared" si="19"/>
        <v>7.0113811007072993E-2</v>
      </c>
      <c r="O47" s="6">
        <f t="shared" si="20"/>
        <v>14.262525251966709</v>
      </c>
      <c r="P47" s="3">
        <f t="shared" si="21"/>
        <v>7.0113811007072993E-2</v>
      </c>
      <c r="Q47" s="3">
        <f>IF(ISNUMBER(P47),SUMIF(A:A,A47,P:P),"")</f>
        <v>0.91179873585187776</v>
      </c>
      <c r="R47" s="3">
        <f t="shared" si="22"/>
        <v>7.6896148514142074E-2</v>
      </c>
      <c r="S47" s="7">
        <f t="shared" si="23"/>
        <v>13.00455249479873</v>
      </c>
    </row>
    <row r="48" spans="1:19" x14ac:dyDescent="0.3">
      <c r="A48" s="1">
        <v>18</v>
      </c>
      <c r="B48" s="5">
        <v>0.67361111111111116</v>
      </c>
      <c r="C48" s="1" t="s">
        <v>20</v>
      </c>
      <c r="D48" s="1">
        <v>6</v>
      </c>
      <c r="E48" s="1">
        <v>9</v>
      </c>
      <c r="F48" s="1" t="s">
        <v>57</v>
      </c>
      <c r="G48" s="1">
        <v>45.09</v>
      </c>
      <c r="H48" s="1">
        <f>1+COUNTIFS(A:A,A48,G:G,"&gt;"&amp;G48)</f>
        <v>6</v>
      </c>
      <c r="I48" s="2">
        <f>AVERAGEIF(A:A,A48,G:G)</f>
        <v>48.289090909090916</v>
      </c>
      <c r="J48" s="2">
        <f t="shared" si="16"/>
        <v>-3.1990909090909128</v>
      </c>
      <c r="K48" s="2">
        <f t="shared" si="17"/>
        <v>86.800909090909087</v>
      </c>
      <c r="L48" s="2">
        <f t="shared" si="18"/>
        <v>182.73820328796785</v>
      </c>
      <c r="M48" s="2">
        <f>SUMIF(A:A,A48,L:L)</f>
        <v>3275.7103691392745</v>
      </c>
      <c r="N48" s="3">
        <f t="shared" si="19"/>
        <v>5.5785824354179434E-2</v>
      </c>
      <c r="O48" s="6">
        <f t="shared" si="20"/>
        <v>17.925700867142975</v>
      </c>
      <c r="P48" s="3">
        <f t="shared" si="21"/>
        <v>5.5785824354179434E-2</v>
      </c>
      <c r="Q48" s="3">
        <f>IF(ISNUMBER(P48),SUMIF(A:A,A48,P:P),"")</f>
        <v>0.91179873585187776</v>
      </c>
      <c r="R48" s="3">
        <f t="shared" si="22"/>
        <v>6.1182169003623048E-2</v>
      </c>
      <c r="S48" s="7">
        <f t="shared" si="23"/>
        <v>16.344631389919876</v>
      </c>
    </row>
    <row r="49" spans="1:19" x14ac:dyDescent="0.3">
      <c r="A49" s="1">
        <v>18</v>
      </c>
      <c r="B49" s="5">
        <v>0.67361111111111116</v>
      </c>
      <c r="C49" s="1" t="s">
        <v>20</v>
      </c>
      <c r="D49" s="1">
        <v>6</v>
      </c>
      <c r="E49" s="1">
        <v>14</v>
      </c>
      <c r="F49" s="1" t="s">
        <v>61</v>
      </c>
      <c r="G49" s="1">
        <v>44.43</v>
      </c>
      <c r="H49" s="1">
        <f>1+COUNTIFS(A:A,A49,G:G,"&gt;"&amp;G49)</f>
        <v>7</v>
      </c>
      <c r="I49" s="2">
        <f>AVERAGEIF(A:A,A49,G:G)</f>
        <v>48.289090909090916</v>
      </c>
      <c r="J49" s="2">
        <f t="shared" si="16"/>
        <v>-3.8590909090909165</v>
      </c>
      <c r="K49" s="2">
        <f t="shared" si="17"/>
        <v>86.140909090909076</v>
      </c>
      <c r="L49" s="2">
        <f t="shared" si="18"/>
        <v>175.643179070797</v>
      </c>
      <c r="M49" s="2">
        <f>SUMIF(A:A,A49,L:L)</f>
        <v>3275.7103691392745</v>
      </c>
      <c r="N49" s="3">
        <f t="shared" si="19"/>
        <v>5.3619874554705821E-2</v>
      </c>
      <c r="O49" s="6">
        <f t="shared" si="20"/>
        <v>18.649801184815292</v>
      </c>
      <c r="P49" s="3">
        <f t="shared" si="21"/>
        <v>5.3619874554705821E-2</v>
      </c>
      <c r="Q49" s="3">
        <f>IF(ISNUMBER(P49),SUMIF(A:A,A49,P:P),"")</f>
        <v>0.91179873585187776</v>
      </c>
      <c r="R49" s="3">
        <f t="shared" si="22"/>
        <v>5.8806699819132453E-2</v>
      </c>
      <c r="S49" s="7">
        <f t="shared" si="23"/>
        <v>17.004865144203436</v>
      </c>
    </row>
    <row r="50" spans="1:19" x14ac:dyDescent="0.3">
      <c r="A50" s="1">
        <v>18</v>
      </c>
      <c r="B50" s="5">
        <v>0.67361111111111116</v>
      </c>
      <c r="C50" s="1" t="s">
        <v>20</v>
      </c>
      <c r="D50" s="1">
        <v>6</v>
      </c>
      <c r="E50" s="1">
        <v>10</v>
      </c>
      <c r="F50" s="1" t="s">
        <v>58</v>
      </c>
      <c r="G50" s="1">
        <v>43.42</v>
      </c>
      <c r="H50" s="1">
        <f>1+COUNTIFS(A:A,A50,G:G,"&gt;"&amp;G50)</f>
        <v>8</v>
      </c>
      <c r="I50" s="2">
        <f>AVERAGEIF(A:A,A50,G:G)</f>
        <v>48.289090909090916</v>
      </c>
      <c r="J50" s="2">
        <f t="shared" si="16"/>
        <v>-4.8690909090909145</v>
      </c>
      <c r="K50" s="2">
        <f t="shared" si="17"/>
        <v>85.130909090909086</v>
      </c>
      <c r="L50" s="2">
        <f t="shared" si="18"/>
        <v>165.31529767355403</v>
      </c>
      <c r="M50" s="2">
        <f>SUMIF(A:A,A50,L:L)</f>
        <v>3275.7103691392745</v>
      </c>
      <c r="N50" s="3">
        <f t="shared" si="19"/>
        <v>5.0467006860863667E-2</v>
      </c>
      <c r="O50" s="6">
        <f t="shared" si="20"/>
        <v>19.814925873392415</v>
      </c>
      <c r="P50" s="3">
        <f t="shared" si="21"/>
        <v>5.0467006860863667E-2</v>
      </c>
      <c r="Q50" s="3">
        <f>IF(ISNUMBER(P50),SUMIF(A:A,A50,P:P),"")</f>
        <v>0.91179873585187776</v>
      </c>
      <c r="R50" s="3">
        <f t="shared" si="22"/>
        <v>5.5348844955036287E-2</v>
      </c>
      <c r="S50" s="7">
        <f t="shared" si="23"/>
        <v>18.067224362357869</v>
      </c>
    </row>
    <row r="51" spans="1:19" x14ac:dyDescent="0.3">
      <c r="A51" s="1">
        <v>18</v>
      </c>
      <c r="B51" s="5">
        <v>0.67361111111111116</v>
      </c>
      <c r="C51" s="1" t="s">
        <v>20</v>
      </c>
      <c r="D51" s="1">
        <v>6</v>
      </c>
      <c r="E51" s="1">
        <v>11</v>
      </c>
      <c r="F51" s="1" t="s">
        <v>59</v>
      </c>
      <c r="G51" s="1">
        <v>38.340000000000003</v>
      </c>
      <c r="H51" s="1">
        <f>1+COUNTIFS(A:A,A51,G:G,"&gt;"&amp;G51)</f>
        <v>9</v>
      </c>
      <c r="I51" s="2">
        <f>AVERAGEIF(A:A,A51,G:G)</f>
        <v>48.289090909090916</v>
      </c>
      <c r="J51" s="2">
        <f t="shared" si="16"/>
        <v>-9.9490909090909128</v>
      </c>
      <c r="K51" s="2">
        <f t="shared" si="17"/>
        <v>80.050909090909087</v>
      </c>
      <c r="L51" s="2">
        <f t="shared" si="18"/>
        <v>121.88214405101634</v>
      </c>
      <c r="M51" s="2">
        <f>SUMIF(A:A,A51,L:L)</f>
        <v>3275.7103691392745</v>
      </c>
      <c r="N51" s="3">
        <f t="shared" si="19"/>
        <v>3.7207851218861603E-2</v>
      </c>
      <c r="O51" s="6">
        <f t="shared" si="20"/>
        <v>26.876048125377224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18</v>
      </c>
      <c r="B52" s="5">
        <v>0.67361111111111116</v>
      </c>
      <c r="C52" s="1" t="s">
        <v>20</v>
      </c>
      <c r="D52" s="1">
        <v>6</v>
      </c>
      <c r="E52" s="1">
        <v>2</v>
      </c>
      <c r="F52" s="1" t="s">
        <v>52</v>
      </c>
      <c r="G52" s="1">
        <v>37.409999999999997</v>
      </c>
      <c r="H52" s="1">
        <f>1+COUNTIFS(A:A,A52,G:G,"&gt;"&amp;G52)</f>
        <v>10</v>
      </c>
      <c r="I52" s="2">
        <f>AVERAGEIF(A:A,A52,G:G)</f>
        <v>48.289090909090916</v>
      </c>
      <c r="J52" s="2">
        <f t="shared" si="16"/>
        <v>-10.87909090909092</v>
      </c>
      <c r="K52" s="2">
        <f t="shared" si="17"/>
        <v>79.12090909090908</v>
      </c>
      <c r="L52" s="2">
        <f t="shared" si="18"/>
        <v>115.26738833894044</v>
      </c>
      <c r="M52" s="2">
        <f>SUMIF(A:A,A52,L:L)</f>
        <v>3275.7103691392745</v>
      </c>
      <c r="N52" s="3">
        <f t="shared" si="19"/>
        <v>3.518851648939527E-2</v>
      </c>
      <c r="O52" s="6">
        <f t="shared" si="20"/>
        <v>28.418362004586612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18</v>
      </c>
      <c r="B53" s="5">
        <v>0.67361111111111116</v>
      </c>
      <c r="C53" s="1" t="s">
        <v>20</v>
      </c>
      <c r="D53" s="1">
        <v>6</v>
      </c>
      <c r="E53" s="1">
        <v>1</v>
      </c>
      <c r="F53" s="1" t="s">
        <v>51</v>
      </c>
      <c r="G53" s="1">
        <v>24.07</v>
      </c>
      <c r="H53" s="1">
        <f>1+COUNTIFS(A:A,A53,G:G,"&gt;"&amp;G53)</f>
        <v>11</v>
      </c>
      <c r="I53" s="2">
        <f>AVERAGEIF(A:A,A53,G:G)</f>
        <v>48.289090909090916</v>
      </c>
      <c r="J53" s="2">
        <f t="shared" si="16"/>
        <v>-24.219090909090916</v>
      </c>
      <c r="K53" s="2">
        <f t="shared" si="17"/>
        <v>65.780909090909091</v>
      </c>
      <c r="L53" s="2">
        <f t="shared" si="18"/>
        <v>51.772263151239805</v>
      </c>
      <c r="M53" s="2">
        <f>SUMIF(A:A,A53,L:L)</f>
        <v>3275.7103691392745</v>
      </c>
      <c r="N53" s="3">
        <f t="shared" si="19"/>
        <v>1.5804896439865494E-2</v>
      </c>
      <c r="O53" s="6">
        <f t="shared" si="20"/>
        <v>63.271531313400395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22</v>
      </c>
      <c r="B55" s="5">
        <v>0.69791666666666663</v>
      </c>
      <c r="C55" s="1" t="s">
        <v>20</v>
      </c>
      <c r="D55" s="1">
        <v>7</v>
      </c>
      <c r="E55" s="1">
        <v>1</v>
      </c>
      <c r="F55" s="1" t="s">
        <v>62</v>
      </c>
      <c r="G55" s="1">
        <v>65.53</v>
      </c>
      <c r="H55" s="1">
        <f>1+COUNTIFS(A:A,A55,G:G,"&gt;"&amp;G55)</f>
        <v>1</v>
      </c>
      <c r="I55" s="2">
        <f>AVERAGEIF(A:A,A55,G:G)</f>
        <v>50.766000000000005</v>
      </c>
      <c r="J55" s="2">
        <f t="shared" ref="J55:J64" si="24">G55-I55</f>
        <v>14.763999999999996</v>
      </c>
      <c r="K55" s="2">
        <f t="shared" ref="K55:K64" si="25">90+J55</f>
        <v>104.764</v>
      </c>
      <c r="L55" s="2">
        <f t="shared" ref="L55:L64" si="26">EXP(0.06*K55)</f>
        <v>536.91510995924079</v>
      </c>
      <c r="M55" s="2">
        <f>SUMIF(A:A,A55,L:L)</f>
        <v>2671.4845460412507</v>
      </c>
      <c r="N55" s="3">
        <f t="shared" ref="N55:N64" si="27">L55/M55</f>
        <v>0.20098005461228305</v>
      </c>
      <c r="O55" s="6">
        <f t="shared" ref="O55:O64" si="28">1/N55</f>
        <v>4.9756181125989416</v>
      </c>
      <c r="P55" s="3">
        <f t="shared" ref="P55:P64" si="29">IF(O55&gt;21,"",N55)</f>
        <v>0.20098005461228305</v>
      </c>
      <c r="Q55" s="3">
        <f>IF(ISNUMBER(P55),SUMIF(A:A,A55,P:P),"")</f>
        <v>0.93023120573250173</v>
      </c>
      <c r="R55" s="3">
        <f t="shared" ref="R55:R64" si="30">IFERROR(P55*(1/Q55),"")</f>
        <v>0.21605387281543972</v>
      </c>
      <c r="S55" s="7">
        <f t="shared" ref="S55:S64" si="31">IFERROR(1/R55,"")</f>
        <v>4.6284752361473878</v>
      </c>
    </row>
    <row r="56" spans="1:19" x14ac:dyDescent="0.3">
      <c r="A56" s="1">
        <v>22</v>
      </c>
      <c r="B56" s="5">
        <v>0.69791666666666663</v>
      </c>
      <c r="C56" s="1" t="s">
        <v>20</v>
      </c>
      <c r="D56" s="1">
        <v>7</v>
      </c>
      <c r="E56" s="1">
        <v>4</v>
      </c>
      <c r="F56" s="1" t="s">
        <v>65</v>
      </c>
      <c r="G56" s="1">
        <v>62.9</v>
      </c>
      <c r="H56" s="1">
        <f>1+COUNTIFS(A:A,A56,G:G,"&gt;"&amp;G56)</f>
        <v>2</v>
      </c>
      <c r="I56" s="2">
        <f>AVERAGEIF(A:A,A56,G:G)</f>
        <v>50.766000000000005</v>
      </c>
      <c r="J56" s="2">
        <f t="shared" si="24"/>
        <v>12.133999999999993</v>
      </c>
      <c r="K56" s="2">
        <f t="shared" si="25"/>
        <v>102.13399999999999</v>
      </c>
      <c r="L56" s="2">
        <f t="shared" si="26"/>
        <v>458.53654771370395</v>
      </c>
      <c r="M56" s="2">
        <f>SUMIF(A:A,A56,L:L)</f>
        <v>2671.4845460412507</v>
      </c>
      <c r="N56" s="3">
        <f t="shared" si="27"/>
        <v>0.17164110059823781</v>
      </c>
      <c r="O56" s="6">
        <f t="shared" si="28"/>
        <v>5.8261103926425575</v>
      </c>
      <c r="P56" s="3">
        <f t="shared" si="29"/>
        <v>0.17164110059823781</v>
      </c>
      <c r="Q56" s="3">
        <f>IF(ISNUMBER(P56),SUMIF(A:A,A56,P:P),"")</f>
        <v>0.93023120573250173</v>
      </c>
      <c r="R56" s="3">
        <f t="shared" si="30"/>
        <v>0.18451445139714559</v>
      </c>
      <c r="S56" s="7">
        <f t="shared" si="31"/>
        <v>5.4196296952785445</v>
      </c>
    </row>
    <row r="57" spans="1:19" x14ac:dyDescent="0.3">
      <c r="A57" s="1">
        <v>22</v>
      </c>
      <c r="B57" s="5">
        <v>0.69791666666666663</v>
      </c>
      <c r="C57" s="1" t="s">
        <v>20</v>
      </c>
      <c r="D57" s="1">
        <v>7</v>
      </c>
      <c r="E57" s="1">
        <v>3</v>
      </c>
      <c r="F57" s="1" t="s">
        <v>64</v>
      </c>
      <c r="G57" s="1">
        <v>60.92</v>
      </c>
      <c r="H57" s="1">
        <f>1+COUNTIFS(A:A,A57,G:G,"&gt;"&amp;G57)</f>
        <v>3</v>
      </c>
      <c r="I57" s="2">
        <f>AVERAGEIF(A:A,A57,G:G)</f>
        <v>50.766000000000005</v>
      </c>
      <c r="J57" s="2">
        <f t="shared" si="24"/>
        <v>10.153999999999996</v>
      </c>
      <c r="K57" s="2">
        <f t="shared" si="25"/>
        <v>100.154</v>
      </c>
      <c r="L57" s="2">
        <f t="shared" si="26"/>
        <v>407.17375060186896</v>
      </c>
      <c r="M57" s="2">
        <f>SUMIF(A:A,A57,L:L)</f>
        <v>2671.4845460412507</v>
      </c>
      <c r="N57" s="3">
        <f t="shared" si="27"/>
        <v>0.15241478795198007</v>
      </c>
      <c r="O57" s="6">
        <f t="shared" si="28"/>
        <v>6.5610431470406976</v>
      </c>
      <c r="P57" s="3">
        <f t="shared" si="29"/>
        <v>0.15241478795198007</v>
      </c>
      <c r="Q57" s="3">
        <f>IF(ISNUMBER(P57),SUMIF(A:A,A57,P:P),"")</f>
        <v>0.93023120573250173</v>
      </c>
      <c r="R57" s="3">
        <f t="shared" si="30"/>
        <v>0.16384613525404418</v>
      </c>
      <c r="S57" s="7">
        <f t="shared" si="31"/>
        <v>6.1032870775346364</v>
      </c>
    </row>
    <row r="58" spans="1:19" x14ac:dyDescent="0.3">
      <c r="A58" s="1">
        <v>22</v>
      </c>
      <c r="B58" s="5">
        <v>0.69791666666666663</v>
      </c>
      <c r="C58" s="1" t="s">
        <v>20</v>
      </c>
      <c r="D58" s="1">
        <v>7</v>
      </c>
      <c r="E58" s="1">
        <v>8</v>
      </c>
      <c r="F58" s="1" t="s">
        <v>69</v>
      </c>
      <c r="G58" s="1">
        <v>58.15</v>
      </c>
      <c r="H58" s="1">
        <f>1+COUNTIFS(A:A,A58,G:G,"&gt;"&amp;G58)</f>
        <v>4</v>
      </c>
      <c r="I58" s="2">
        <f>AVERAGEIF(A:A,A58,G:G)</f>
        <v>50.766000000000005</v>
      </c>
      <c r="J58" s="2">
        <f t="shared" si="24"/>
        <v>7.3839999999999932</v>
      </c>
      <c r="K58" s="2">
        <f t="shared" si="25"/>
        <v>97.383999999999986</v>
      </c>
      <c r="L58" s="2">
        <f t="shared" si="26"/>
        <v>344.82602000710534</v>
      </c>
      <c r="M58" s="2">
        <f>SUMIF(A:A,A58,L:L)</f>
        <v>2671.4845460412507</v>
      </c>
      <c r="N58" s="3">
        <f t="shared" si="27"/>
        <v>0.12907655427694203</v>
      </c>
      <c r="O58" s="6">
        <f t="shared" si="28"/>
        <v>7.7473403717799574</v>
      </c>
      <c r="P58" s="3">
        <f t="shared" si="29"/>
        <v>0.12907655427694203</v>
      </c>
      <c r="Q58" s="3">
        <f>IF(ISNUMBER(P58),SUMIF(A:A,A58,P:P),"")</f>
        <v>0.93023120573250173</v>
      </c>
      <c r="R58" s="3">
        <f t="shared" si="30"/>
        <v>0.1387574975785745</v>
      </c>
      <c r="S58" s="7">
        <f t="shared" si="31"/>
        <v>7.2068177752609577</v>
      </c>
    </row>
    <row r="59" spans="1:19" x14ac:dyDescent="0.3">
      <c r="A59" s="1">
        <v>22</v>
      </c>
      <c r="B59" s="5">
        <v>0.69791666666666663</v>
      </c>
      <c r="C59" s="1" t="s">
        <v>20</v>
      </c>
      <c r="D59" s="1">
        <v>7</v>
      </c>
      <c r="E59" s="1">
        <v>6</v>
      </c>
      <c r="F59" s="1" t="s">
        <v>67</v>
      </c>
      <c r="G59" s="1">
        <v>53.63</v>
      </c>
      <c r="H59" s="1">
        <f>1+COUNTIFS(A:A,A59,G:G,"&gt;"&amp;G59)</f>
        <v>5</v>
      </c>
      <c r="I59" s="2">
        <f>AVERAGEIF(A:A,A59,G:G)</f>
        <v>50.766000000000005</v>
      </c>
      <c r="J59" s="2">
        <f t="shared" si="24"/>
        <v>2.8639999999999972</v>
      </c>
      <c r="K59" s="2">
        <f t="shared" si="25"/>
        <v>92.864000000000004</v>
      </c>
      <c r="L59" s="2">
        <f t="shared" si="26"/>
        <v>262.91742250392201</v>
      </c>
      <c r="M59" s="2">
        <f>SUMIF(A:A,A59,L:L)</f>
        <v>2671.4845460412507</v>
      </c>
      <c r="N59" s="3">
        <f t="shared" si="27"/>
        <v>9.8416224377388659E-2</v>
      </c>
      <c r="O59" s="6">
        <f t="shared" si="28"/>
        <v>10.16092627334881</v>
      </c>
      <c r="P59" s="3">
        <f t="shared" si="29"/>
        <v>9.8416224377388659E-2</v>
      </c>
      <c r="Q59" s="3">
        <f>IF(ISNUMBER(P59),SUMIF(A:A,A59,P:P),"")</f>
        <v>0.93023120573250173</v>
      </c>
      <c r="R59" s="3">
        <f t="shared" si="30"/>
        <v>0.10579759501821027</v>
      </c>
      <c r="S59" s="7">
        <f t="shared" si="31"/>
        <v>9.4520106986163182</v>
      </c>
    </row>
    <row r="60" spans="1:19" x14ac:dyDescent="0.3">
      <c r="A60" s="1">
        <v>22</v>
      </c>
      <c r="B60" s="5">
        <v>0.69791666666666663</v>
      </c>
      <c r="C60" s="1" t="s">
        <v>20</v>
      </c>
      <c r="D60" s="1">
        <v>7</v>
      </c>
      <c r="E60" s="1">
        <v>10</v>
      </c>
      <c r="F60" s="1" t="s">
        <v>70</v>
      </c>
      <c r="G60" s="1">
        <v>48.24</v>
      </c>
      <c r="H60" s="1">
        <f>1+COUNTIFS(A:A,A60,G:G,"&gt;"&amp;G60)</f>
        <v>6</v>
      </c>
      <c r="I60" s="2">
        <f>AVERAGEIF(A:A,A60,G:G)</f>
        <v>50.766000000000005</v>
      </c>
      <c r="J60" s="2">
        <f t="shared" si="24"/>
        <v>-2.5260000000000034</v>
      </c>
      <c r="K60" s="2">
        <f t="shared" si="25"/>
        <v>87.47399999999999</v>
      </c>
      <c r="L60" s="2">
        <f t="shared" si="26"/>
        <v>190.26921684033877</v>
      </c>
      <c r="M60" s="2">
        <f>SUMIF(A:A,A60,L:L)</f>
        <v>2671.4845460412507</v>
      </c>
      <c r="N60" s="3">
        <f t="shared" si="27"/>
        <v>7.1222278684819618E-2</v>
      </c>
      <c r="O60" s="6">
        <f t="shared" si="28"/>
        <v>14.04055049158573</v>
      </c>
      <c r="P60" s="3">
        <f t="shared" si="29"/>
        <v>7.1222278684819618E-2</v>
      </c>
      <c r="Q60" s="3">
        <f>IF(ISNUMBER(P60),SUMIF(A:A,A60,P:P),"")</f>
        <v>0.93023120573250173</v>
      </c>
      <c r="R60" s="3">
        <f t="shared" si="30"/>
        <v>7.6564060897888628E-2</v>
      </c>
      <c r="S60" s="7">
        <f t="shared" si="31"/>
        <v>13.060958212935862</v>
      </c>
    </row>
    <row r="61" spans="1:19" x14ac:dyDescent="0.3">
      <c r="A61" s="1">
        <v>22</v>
      </c>
      <c r="B61" s="5">
        <v>0.69791666666666663</v>
      </c>
      <c r="C61" s="1" t="s">
        <v>20</v>
      </c>
      <c r="D61" s="1">
        <v>7</v>
      </c>
      <c r="E61" s="1">
        <v>2</v>
      </c>
      <c r="F61" s="1" t="s">
        <v>63</v>
      </c>
      <c r="G61" s="1">
        <v>44.28</v>
      </c>
      <c r="H61" s="1">
        <f>1+COUNTIFS(A:A,A61,G:G,"&gt;"&amp;G61)</f>
        <v>7</v>
      </c>
      <c r="I61" s="2">
        <f>AVERAGEIF(A:A,A61,G:G)</f>
        <v>50.766000000000005</v>
      </c>
      <c r="J61" s="2">
        <f t="shared" si="24"/>
        <v>-6.4860000000000042</v>
      </c>
      <c r="K61" s="2">
        <f t="shared" si="25"/>
        <v>83.513999999999996</v>
      </c>
      <c r="L61" s="2">
        <f t="shared" si="26"/>
        <v>150.03070902861413</v>
      </c>
      <c r="M61" s="2">
        <f>SUMIF(A:A,A61,L:L)</f>
        <v>2671.4845460412507</v>
      </c>
      <c r="N61" s="3">
        <f t="shared" si="27"/>
        <v>5.6160051253501611E-2</v>
      </c>
      <c r="O61" s="6">
        <f t="shared" si="28"/>
        <v>17.806251555684778</v>
      </c>
      <c r="P61" s="3">
        <f t="shared" si="29"/>
        <v>5.6160051253501611E-2</v>
      </c>
      <c r="Q61" s="3">
        <f>IF(ISNUMBER(P61),SUMIF(A:A,A61,P:P),"")</f>
        <v>0.93023120573250173</v>
      </c>
      <c r="R61" s="3">
        <f t="shared" si="30"/>
        <v>6.0372142868803151E-2</v>
      </c>
      <c r="S61" s="7">
        <f t="shared" si="31"/>
        <v>16.563930854220885</v>
      </c>
    </row>
    <row r="62" spans="1:19" x14ac:dyDescent="0.3">
      <c r="A62" s="1">
        <v>22</v>
      </c>
      <c r="B62" s="5">
        <v>0.69791666666666663</v>
      </c>
      <c r="C62" s="1" t="s">
        <v>20</v>
      </c>
      <c r="D62" s="1">
        <v>7</v>
      </c>
      <c r="E62" s="1">
        <v>7</v>
      </c>
      <c r="F62" s="1" t="s">
        <v>68</v>
      </c>
      <c r="G62" s="1">
        <v>42.45</v>
      </c>
      <c r="H62" s="1">
        <f>1+COUNTIFS(A:A,A62,G:G,"&gt;"&amp;G62)</f>
        <v>8</v>
      </c>
      <c r="I62" s="2">
        <f>AVERAGEIF(A:A,A62,G:G)</f>
        <v>50.766000000000005</v>
      </c>
      <c r="J62" s="2">
        <f t="shared" si="24"/>
        <v>-8.3160000000000025</v>
      </c>
      <c r="K62" s="2">
        <f t="shared" si="25"/>
        <v>81.683999999999997</v>
      </c>
      <c r="L62" s="2">
        <f t="shared" si="26"/>
        <v>134.42951370490351</v>
      </c>
      <c r="M62" s="2">
        <f>SUMIF(A:A,A62,L:L)</f>
        <v>2671.4845460412507</v>
      </c>
      <c r="N62" s="3">
        <f t="shared" si="27"/>
        <v>5.0320153977348805E-2</v>
      </c>
      <c r="O62" s="6">
        <f t="shared" si="28"/>
        <v>19.872753180567404</v>
      </c>
      <c r="P62" s="3">
        <f t="shared" si="29"/>
        <v>5.0320153977348805E-2</v>
      </c>
      <c r="Q62" s="3">
        <f>IF(ISNUMBER(P62),SUMIF(A:A,A62,P:P),"")</f>
        <v>0.93023120573250173</v>
      </c>
      <c r="R62" s="3">
        <f t="shared" si="30"/>
        <v>5.409424416989396E-2</v>
      </c>
      <c r="S62" s="7">
        <f t="shared" si="31"/>
        <v>18.486255152383624</v>
      </c>
    </row>
    <row r="63" spans="1:19" x14ac:dyDescent="0.3">
      <c r="A63" s="1">
        <v>22</v>
      </c>
      <c r="B63" s="5">
        <v>0.69791666666666663</v>
      </c>
      <c r="C63" s="1" t="s">
        <v>20</v>
      </c>
      <c r="D63" s="1">
        <v>7</v>
      </c>
      <c r="E63" s="1">
        <v>12</v>
      </c>
      <c r="F63" s="1" t="s">
        <v>71</v>
      </c>
      <c r="G63" s="1">
        <v>40.14</v>
      </c>
      <c r="H63" s="1">
        <f>1+COUNTIFS(A:A,A63,G:G,"&gt;"&amp;G63)</f>
        <v>9</v>
      </c>
      <c r="I63" s="2">
        <f>AVERAGEIF(A:A,A63,G:G)</f>
        <v>50.766000000000005</v>
      </c>
      <c r="J63" s="2">
        <f t="shared" si="24"/>
        <v>-10.626000000000005</v>
      </c>
      <c r="K63" s="2">
        <f t="shared" si="25"/>
        <v>79.373999999999995</v>
      </c>
      <c r="L63" s="2">
        <f t="shared" si="26"/>
        <v>117.03113377028529</v>
      </c>
      <c r="M63" s="2">
        <f>SUMIF(A:A,A63,L:L)</f>
        <v>2671.4845460412507</v>
      </c>
      <c r="N63" s="3">
        <f t="shared" si="27"/>
        <v>4.3807527894446668E-2</v>
      </c>
      <c r="O63" s="6">
        <f t="shared" si="28"/>
        <v>22.827126936025227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22</v>
      </c>
      <c r="B64" s="5">
        <v>0.69791666666666663</v>
      </c>
      <c r="C64" s="1" t="s">
        <v>20</v>
      </c>
      <c r="D64" s="1">
        <v>7</v>
      </c>
      <c r="E64" s="1">
        <v>5</v>
      </c>
      <c r="F64" s="1" t="s">
        <v>66</v>
      </c>
      <c r="G64" s="1">
        <v>31.42</v>
      </c>
      <c r="H64" s="1">
        <f>1+COUNTIFS(A:A,A64,G:G,"&gt;"&amp;G64)</f>
        <v>10</v>
      </c>
      <c r="I64" s="2">
        <f>AVERAGEIF(A:A,A64,G:G)</f>
        <v>50.766000000000005</v>
      </c>
      <c r="J64" s="2">
        <f t="shared" si="24"/>
        <v>-19.346000000000004</v>
      </c>
      <c r="K64" s="2">
        <f t="shared" si="25"/>
        <v>70.653999999999996</v>
      </c>
      <c r="L64" s="2">
        <f t="shared" si="26"/>
        <v>69.355121911268228</v>
      </c>
      <c r="M64" s="2">
        <f>SUMIF(A:A,A64,L:L)</f>
        <v>2671.4845460412507</v>
      </c>
      <c r="N64" s="3">
        <f t="shared" si="27"/>
        <v>2.5961266373051781E-2</v>
      </c>
      <c r="O64" s="6">
        <f t="shared" si="28"/>
        <v>38.518922213980147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</sheetData>
  <autoFilter ref="A7:S29" xr:uid="{00000000-0009-0000-0000-000000000000}"/>
  <sortState xmlns:xlrd2="http://schemas.microsoft.com/office/spreadsheetml/2017/richdata2" ref="A8:T64">
    <sortCondition ref="B8:B64"/>
    <sortCondition ref="H8:H6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5:G1048576 G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02092022 -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2022-09-01T22:38:14Z</cp:lastPrinted>
  <dcterms:created xsi:type="dcterms:W3CDTF">2016-03-11T05:58:01Z</dcterms:created>
  <dcterms:modified xsi:type="dcterms:W3CDTF">2022-09-01T22:39:00Z</dcterms:modified>
</cp:coreProperties>
</file>