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5F65EA60-859A-441C-8791-6840F0F271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909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29092022 - PREMIUM'!$A$7:$S$46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8" i="1" l="1"/>
  <c r="I98" i="1"/>
  <c r="J98" i="1" s="1"/>
  <c r="K98" i="1" s="1"/>
  <c r="L98" i="1" s="1"/>
  <c r="H101" i="1"/>
  <c r="I101" i="1"/>
  <c r="J101" i="1" s="1"/>
  <c r="K101" i="1" s="1"/>
  <c r="L101" i="1" s="1"/>
  <c r="H102" i="1"/>
  <c r="I102" i="1"/>
  <c r="J102" i="1" s="1"/>
  <c r="K102" i="1" s="1"/>
  <c r="L102" i="1" s="1"/>
  <c r="H97" i="1"/>
  <c r="I97" i="1"/>
  <c r="J97" i="1" s="1"/>
  <c r="K97" i="1" s="1"/>
  <c r="L97" i="1" s="1"/>
  <c r="H96" i="1"/>
  <c r="I96" i="1"/>
  <c r="J96" i="1" s="1"/>
  <c r="K96" i="1" s="1"/>
  <c r="L96" i="1" s="1"/>
  <c r="H93" i="1"/>
  <c r="I93" i="1"/>
  <c r="J93" i="1" s="1"/>
  <c r="K93" i="1" s="1"/>
  <c r="L93" i="1" s="1"/>
  <c r="H99" i="1"/>
  <c r="I99" i="1"/>
  <c r="J99" i="1" s="1"/>
  <c r="K99" i="1" s="1"/>
  <c r="L99" i="1" s="1"/>
  <c r="H94" i="1"/>
  <c r="I94" i="1"/>
  <c r="J94" i="1" s="1"/>
  <c r="K94" i="1" s="1"/>
  <c r="L94" i="1" s="1"/>
  <c r="H95" i="1"/>
  <c r="I95" i="1"/>
  <c r="J95" i="1" s="1"/>
  <c r="K95" i="1" s="1"/>
  <c r="L95" i="1" s="1"/>
  <c r="H91" i="1"/>
  <c r="I91" i="1"/>
  <c r="J91" i="1" s="1"/>
  <c r="K91" i="1" s="1"/>
  <c r="L91" i="1" s="1"/>
  <c r="H100" i="1"/>
  <c r="I100" i="1"/>
  <c r="J100" i="1" s="1"/>
  <c r="K100" i="1" s="1"/>
  <c r="L100" i="1" s="1"/>
  <c r="H62" i="1"/>
  <c r="I62" i="1"/>
  <c r="J62" i="1" s="1"/>
  <c r="K62" i="1" s="1"/>
  <c r="L62" i="1" s="1"/>
  <c r="H71" i="1"/>
  <c r="I71" i="1"/>
  <c r="J71" i="1" s="1"/>
  <c r="K71" i="1" s="1"/>
  <c r="L71" i="1" s="1"/>
  <c r="H66" i="1"/>
  <c r="I66" i="1"/>
  <c r="J66" i="1" s="1"/>
  <c r="K66" i="1" s="1"/>
  <c r="L66" i="1" s="1"/>
  <c r="H67" i="1"/>
  <c r="I67" i="1"/>
  <c r="J67" i="1" s="1"/>
  <c r="K67" i="1" s="1"/>
  <c r="L67" i="1" s="1"/>
  <c r="H68" i="1"/>
  <c r="I68" i="1"/>
  <c r="J68" i="1" s="1"/>
  <c r="K68" i="1" s="1"/>
  <c r="L68" i="1" s="1"/>
  <c r="H73" i="1"/>
  <c r="I73" i="1"/>
  <c r="J73" i="1" s="1"/>
  <c r="K73" i="1" s="1"/>
  <c r="L73" i="1" s="1"/>
  <c r="H65" i="1"/>
  <c r="I65" i="1"/>
  <c r="J65" i="1" s="1"/>
  <c r="K65" i="1" s="1"/>
  <c r="L65" i="1" s="1"/>
  <c r="H75" i="1"/>
  <c r="I75" i="1"/>
  <c r="J75" i="1" s="1"/>
  <c r="K75" i="1" s="1"/>
  <c r="L75" i="1" s="1"/>
  <c r="H69" i="1"/>
  <c r="I69" i="1"/>
  <c r="J69" i="1" s="1"/>
  <c r="K69" i="1" s="1"/>
  <c r="L69" i="1" s="1"/>
  <c r="H76" i="1"/>
  <c r="I76" i="1"/>
  <c r="J76" i="1" s="1"/>
  <c r="K76" i="1" s="1"/>
  <c r="L76" i="1" s="1"/>
  <c r="H72" i="1"/>
  <c r="I72" i="1"/>
  <c r="J72" i="1" s="1"/>
  <c r="K72" i="1" s="1"/>
  <c r="L72" i="1" s="1"/>
  <c r="H74" i="1"/>
  <c r="I74" i="1"/>
  <c r="J74" i="1" s="1"/>
  <c r="K74" i="1" s="1"/>
  <c r="L74" i="1" s="1"/>
  <c r="H70" i="1"/>
  <c r="I70" i="1"/>
  <c r="J70" i="1" s="1"/>
  <c r="K70" i="1" s="1"/>
  <c r="L70" i="1" s="1"/>
  <c r="H89" i="1"/>
  <c r="I89" i="1"/>
  <c r="J89" i="1" s="1"/>
  <c r="K89" i="1" s="1"/>
  <c r="L89" i="1" s="1"/>
  <c r="H85" i="1"/>
  <c r="I85" i="1"/>
  <c r="J85" i="1" s="1"/>
  <c r="K85" i="1" s="1"/>
  <c r="L85" i="1" s="1"/>
  <c r="H87" i="1"/>
  <c r="I87" i="1"/>
  <c r="J87" i="1" s="1"/>
  <c r="K87" i="1" s="1"/>
  <c r="L87" i="1" s="1"/>
  <c r="H80" i="1"/>
  <c r="I80" i="1"/>
  <c r="J80" i="1" s="1"/>
  <c r="K80" i="1" s="1"/>
  <c r="L80" i="1" s="1"/>
  <c r="H86" i="1"/>
  <c r="I86" i="1"/>
  <c r="J86" i="1" s="1"/>
  <c r="K86" i="1" s="1"/>
  <c r="L86" i="1" s="1"/>
  <c r="H81" i="1"/>
  <c r="I81" i="1"/>
  <c r="J81" i="1" s="1"/>
  <c r="K81" i="1" s="1"/>
  <c r="L81" i="1" s="1"/>
  <c r="H83" i="1"/>
  <c r="I83" i="1"/>
  <c r="J83" i="1" s="1"/>
  <c r="K83" i="1" s="1"/>
  <c r="L83" i="1" s="1"/>
  <c r="H79" i="1"/>
  <c r="I79" i="1"/>
  <c r="J79" i="1" s="1"/>
  <c r="K79" i="1" s="1"/>
  <c r="L79" i="1" s="1"/>
  <c r="H84" i="1"/>
  <c r="I84" i="1"/>
  <c r="J84" i="1" s="1"/>
  <c r="K84" i="1" s="1"/>
  <c r="L84" i="1" s="1"/>
  <c r="H82" i="1"/>
  <c r="I82" i="1"/>
  <c r="J82" i="1" s="1"/>
  <c r="K82" i="1" s="1"/>
  <c r="L82" i="1" s="1"/>
  <c r="H78" i="1"/>
  <c r="I78" i="1"/>
  <c r="J78" i="1" s="1"/>
  <c r="K78" i="1" s="1"/>
  <c r="L78" i="1" s="1"/>
  <c r="H88" i="1"/>
  <c r="I88" i="1"/>
  <c r="J88" i="1" s="1"/>
  <c r="K88" i="1" s="1"/>
  <c r="L88" i="1" s="1"/>
  <c r="H92" i="1"/>
  <c r="I92" i="1"/>
  <c r="J92" i="1" s="1"/>
  <c r="K92" i="1" s="1"/>
  <c r="L92" i="1" s="1"/>
  <c r="H53" i="1"/>
  <c r="I53" i="1"/>
  <c r="J53" i="1" s="1"/>
  <c r="K53" i="1" s="1"/>
  <c r="L53" i="1" s="1"/>
  <c r="H59" i="1"/>
  <c r="I59" i="1"/>
  <c r="J59" i="1" s="1"/>
  <c r="K59" i="1" s="1"/>
  <c r="L59" i="1" s="1"/>
  <c r="H52" i="1"/>
  <c r="I52" i="1"/>
  <c r="J52" i="1" s="1"/>
  <c r="K52" i="1" s="1"/>
  <c r="L52" i="1" s="1"/>
  <c r="H61" i="1"/>
  <c r="I61" i="1"/>
  <c r="J61" i="1" s="1"/>
  <c r="K61" i="1" s="1"/>
  <c r="L61" i="1" s="1"/>
  <c r="H58" i="1"/>
  <c r="I58" i="1"/>
  <c r="J58" i="1" s="1"/>
  <c r="K58" i="1" s="1"/>
  <c r="L58" i="1" s="1"/>
  <c r="H60" i="1"/>
  <c r="I60" i="1"/>
  <c r="J60" i="1" s="1"/>
  <c r="K60" i="1" s="1"/>
  <c r="L60" i="1" s="1"/>
  <c r="H57" i="1"/>
  <c r="I57" i="1"/>
  <c r="J57" i="1" s="1"/>
  <c r="K57" i="1" s="1"/>
  <c r="L57" i="1" s="1"/>
  <c r="H63" i="1"/>
  <c r="I63" i="1"/>
  <c r="J63" i="1" s="1"/>
  <c r="K63" i="1" s="1"/>
  <c r="L63" i="1" s="1"/>
  <c r="H8" i="1"/>
  <c r="I8" i="1"/>
  <c r="J8" i="1" s="1"/>
  <c r="K8" i="1" s="1"/>
  <c r="L8" i="1" s="1"/>
  <c r="H12" i="1"/>
  <c r="I12" i="1"/>
  <c r="J12" i="1" s="1"/>
  <c r="K12" i="1" s="1"/>
  <c r="L12" i="1" s="1"/>
  <c r="H15" i="1"/>
  <c r="I15" i="1"/>
  <c r="J15" i="1" s="1"/>
  <c r="K15" i="1" s="1"/>
  <c r="L15" i="1" s="1"/>
  <c r="H13" i="1"/>
  <c r="I13" i="1"/>
  <c r="J13" i="1" s="1"/>
  <c r="K13" i="1" s="1"/>
  <c r="L13" i="1" s="1"/>
  <c r="H9" i="1"/>
  <c r="I9" i="1"/>
  <c r="J9" i="1" s="1"/>
  <c r="K9" i="1" s="1"/>
  <c r="L9" i="1" s="1"/>
  <c r="H10" i="1"/>
  <c r="I10" i="1"/>
  <c r="J10" i="1" s="1"/>
  <c r="K10" i="1" s="1"/>
  <c r="L10" i="1" s="1"/>
  <c r="H11" i="1"/>
  <c r="I11" i="1"/>
  <c r="J11" i="1" s="1"/>
  <c r="K11" i="1" s="1"/>
  <c r="L11" i="1" s="1"/>
  <c r="H16" i="1"/>
  <c r="I16" i="1"/>
  <c r="J16" i="1" s="1"/>
  <c r="K16" i="1" s="1"/>
  <c r="L16" i="1" s="1"/>
  <c r="H14" i="1"/>
  <c r="I14" i="1"/>
  <c r="J14" i="1" s="1"/>
  <c r="K14" i="1" s="1"/>
  <c r="L14" i="1" s="1"/>
  <c r="H20" i="1"/>
  <c r="I20" i="1"/>
  <c r="J20" i="1" s="1"/>
  <c r="K20" i="1" s="1"/>
  <c r="L20" i="1" s="1"/>
  <c r="H21" i="1"/>
  <c r="I21" i="1"/>
  <c r="J21" i="1" s="1"/>
  <c r="K21" i="1" s="1"/>
  <c r="L21" i="1" s="1"/>
  <c r="H27" i="1"/>
  <c r="I27" i="1"/>
  <c r="J27" i="1" s="1"/>
  <c r="K27" i="1" s="1"/>
  <c r="L27" i="1" s="1"/>
  <c r="H23" i="1"/>
  <c r="I23" i="1"/>
  <c r="J23" i="1" s="1"/>
  <c r="K23" i="1" s="1"/>
  <c r="L23" i="1" s="1"/>
  <c r="H26" i="1"/>
  <c r="I26" i="1"/>
  <c r="J26" i="1" s="1"/>
  <c r="K26" i="1" s="1"/>
  <c r="L26" i="1" s="1"/>
  <c r="H22" i="1"/>
  <c r="I22" i="1"/>
  <c r="J22" i="1" s="1"/>
  <c r="K22" i="1" s="1"/>
  <c r="L22" i="1" s="1"/>
  <c r="H24" i="1"/>
  <c r="I24" i="1"/>
  <c r="J24" i="1" s="1"/>
  <c r="K24" i="1" s="1"/>
  <c r="L24" i="1" s="1"/>
  <c r="H25" i="1"/>
  <c r="I25" i="1"/>
  <c r="J25" i="1" s="1"/>
  <c r="K25" i="1" s="1"/>
  <c r="L25" i="1" s="1"/>
  <c r="H19" i="1"/>
  <c r="I19" i="1"/>
  <c r="J19" i="1" s="1"/>
  <c r="K19" i="1" s="1"/>
  <c r="L19" i="1" s="1"/>
  <c r="H28" i="1"/>
  <c r="I28" i="1"/>
  <c r="J28" i="1" s="1"/>
  <c r="K28" i="1" s="1"/>
  <c r="L28" i="1" s="1"/>
  <c r="H18" i="1"/>
  <c r="I18" i="1"/>
  <c r="J18" i="1" s="1"/>
  <c r="K18" i="1" s="1"/>
  <c r="L18" i="1" s="1"/>
  <c r="H29" i="1"/>
  <c r="I29" i="1"/>
  <c r="J29" i="1" s="1"/>
  <c r="K29" i="1" s="1"/>
  <c r="L29" i="1" s="1"/>
  <c r="H36" i="1"/>
  <c r="I36" i="1"/>
  <c r="J36" i="1" s="1"/>
  <c r="K36" i="1" s="1"/>
  <c r="L36" i="1" s="1"/>
  <c r="H34" i="1"/>
  <c r="I34" i="1"/>
  <c r="J34" i="1" s="1"/>
  <c r="K34" i="1" s="1"/>
  <c r="L34" i="1" s="1"/>
  <c r="H31" i="1"/>
  <c r="I31" i="1"/>
  <c r="J31" i="1" s="1"/>
  <c r="K31" i="1" s="1"/>
  <c r="L31" i="1" s="1"/>
  <c r="H37" i="1"/>
  <c r="I37" i="1"/>
  <c r="J37" i="1" s="1"/>
  <c r="K37" i="1" s="1"/>
  <c r="L37" i="1" s="1"/>
  <c r="H39" i="1"/>
  <c r="I39" i="1"/>
  <c r="J39" i="1" s="1"/>
  <c r="K39" i="1" s="1"/>
  <c r="L39" i="1" s="1"/>
  <c r="H32" i="1"/>
  <c r="I32" i="1"/>
  <c r="J32" i="1" s="1"/>
  <c r="K32" i="1" s="1"/>
  <c r="L32" i="1" s="1"/>
  <c r="H33" i="1"/>
  <c r="I33" i="1"/>
  <c r="J33" i="1" s="1"/>
  <c r="K33" i="1" s="1"/>
  <c r="L33" i="1" s="1"/>
  <c r="H38" i="1"/>
  <c r="I38" i="1"/>
  <c r="J38" i="1" s="1"/>
  <c r="K38" i="1" s="1"/>
  <c r="L38" i="1" s="1"/>
  <c r="H35" i="1"/>
  <c r="I35" i="1"/>
  <c r="J35" i="1" s="1"/>
  <c r="K35" i="1" s="1"/>
  <c r="L35" i="1" s="1"/>
  <c r="H40" i="1"/>
  <c r="I40" i="1"/>
  <c r="J40" i="1" s="1"/>
  <c r="K40" i="1" s="1"/>
  <c r="L40" i="1" s="1"/>
  <c r="H46" i="1"/>
  <c r="I46" i="1"/>
  <c r="J46" i="1" s="1"/>
  <c r="K46" i="1" s="1"/>
  <c r="L46" i="1" s="1"/>
  <c r="H44" i="1"/>
  <c r="I44" i="1"/>
  <c r="J44" i="1" s="1"/>
  <c r="K44" i="1" s="1"/>
  <c r="L44" i="1" s="1"/>
  <c r="H42" i="1"/>
  <c r="I42" i="1"/>
  <c r="J42" i="1" s="1"/>
  <c r="K42" i="1" s="1"/>
  <c r="L42" i="1" s="1"/>
  <c r="H43" i="1"/>
  <c r="I43" i="1"/>
  <c r="J43" i="1" s="1"/>
  <c r="K43" i="1" s="1"/>
  <c r="L43" i="1" s="1"/>
  <c r="H47" i="1"/>
  <c r="I47" i="1"/>
  <c r="J47" i="1" s="1"/>
  <c r="K47" i="1" s="1"/>
  <c r="L47" i="1" s="1"/>
  <c r="H48" i="1"/>
  <c r="I48" i="1"/>
  <c r="J48" i="1" s="1"/>
  <c r="K48" i="1" s="1"/>
  <c r="L48" i="1" s="1"/>
  <c r="H45" i="1"/>
  <c r="I45" i="1"/>
  <c r="J45" i="1" s="1"/>
  <c r="K45" i="1" s="1"/>
  <c r="L45" i="1" s="1"/>
  <c r="H50" i="1"/>
  <c r="I50" i="1"/>
  <c r="J50" i="1" s="1"/>
  <c r="K50" i="1" s="1"/>
  <c r="L50" i="1" s="1"/>
  <c r="H49" i="1"/>
  <c r="I49" i="1"/>
  <c r="J49" i="1" s="1"/>
  <c r="K49" i="1" s="1"/>
  <c r="L49" i="1" s="1"/>
  <c r="H56" i="1"/>
  <c r="I56" i="1"/>
  <c r="J56" i="1" s="1"/>
  <c r="K56" i="1" s="1"/>
  <c r="L56" i="1" s="1"/>
  <c r="H55" i="1"/>
  <c r="I55" i="1"/>
  <c r="J55" i="1" s="1"/>
  <c r="K55" i="1" s="1"/>
  <c r="L55" i="1" s="1"/>
  <c r="H54" i="1"/>
  <c r="I54" i="1"/>
  <c r="J54" i="1" s="1"/>
  <c r="K54" i="1" s="1"/>
  <c r="L54" i="1" s="1"/>
  <c r="M98" i="1" l="1"/>
  <c r="N98" i="1" s="1"/>
  <c r="O98" i="1" s="1"/>
  <c r="P98" i="1" s="1"/>
  <c r="M102" i="1"/>
  <c r="N102" i="1" s="1"/>
  <c r="O102" i="1" s="1"/>
  <c r="P102" i="1" s="1"/>
  <c r="M101" i="1"/>
  <c r="N101" i="1" s="1"/>
  <c r="O101" i="1" s="1"/>
  <c r="P101" i="1" s="1"/>
  <c r="M97" i="1"/>
  <c r="N97" i="1" s="1"/>
  <c r="O97" i="1" s="1"/>
  <c r="P97" i="1" s="1"/>
  <c r="M93" i="1"/>
  <c r="N93" i="1" s="1"/>
  <c r="O93" i="1" s="1"/>
  <c r="P93" i="1" s="1"/>
  <c r="M96" i="1"/>
  <c r="N96" i="1" s="1"/>
  <c r="O96" i="1" s="1"/>
  <c r="P96" i="1" s="1"/>
  <c r="M94" i="1"/>
  <c r="N94" i="1" s="1"/>
  <c r="O94" i="1" s="1"/>
  <c r="P94" i="1" s="1"/>
  <c r="M100" i="1"/>
  <c r="N100" i="1" s="1"/>
  <c r="O100" i="1" s="1"/>
  <c r="P100" i="1" s="1"/>
  <c r="M95" i="1"/>
  <c r="N95" i="1" s="1"/>
  <c r="O95" i="1" s="1"/>
  <c r="P95" i="1" s="1"/>
  <c r="M99" i="1"/>
  <c r="N99" i="1" s="1"/>
  <c r="O99" i="1" s="1"/>
  <c r="P99" i="1" s="1"/>
  <c r="M91" i="1"/>
  <c r="N91" i="1" s="1"/>
  <c r="O91" i="1" s="1"/>
  <c r="P91" i="1" s="1"/>
  <c r="M83" i="1"/>
  <c r="N83" i="1" s="1"/>
  <c r="O83" i="1" s="1"/>
  <c r="P83" i="1" s="1"/>
  <c r="M82" i="1"/>
  <c r="N82" i="1" s="1"/>
  <c r="O82" i="1" s="1"/>
  <c r="P82" i="1" s="1"/>
  <c r="M92" i="1"/>
  <c r="N92" i="1" s="1"/>
  <c r="O92" i="1" s="1"/>
  <c r="P92" i="1" s="1"/>
  <c r="M72" i="1"/>
  <c r="N72" i="1" s="1"/>
  <c r="O72" i="1" s="1"/>
  <c r="P72" i="1" s="1"/>
  <c r="M74" i="1"/>
  <c r="N74" i="1" s="1"/>
  <c r="O74" i="1" s="1"/>
  <c r="P74" i="1" s="1"/>
  <c r="M73" i="1"/>
  <c r="N73" i="1" s="1"/>
  <c r="O73" i="1" s="1"/>
  <c r="P73" i="1" s="1"/>
  <c r="M75" i="1"/>
  <c r="N75" i="1" s="1"/>
  <c r="O75" i="1" s="1"/>
  <c r="P75" i="1" s="1"/>
  <c r="M70" i="1"/>
  <c r="N70" i="1" s="1"/>
  <c r="O70" i="1" s="1"/>
  <c r="P70" i="1" s="1"/>
  <c r="M67" i="1"/>
  <c r="N67" i="1" s="1"/>
  <c r="O67" i="1" s="1"/>
  <c r="P67" i="1" s="1"/>
  <c r="M76" i="1"/>
  <c r="N76" i="1" s="1"/>
  <c r="O76" i="1" s="1"/>
  <c r="P76" i="1" s="1"/>
  <c r="M65" i="1"/>
  <c r="N65" i="1" s="1"/>
  <c r="O65" i="1" s="1"/>
  <c r="P65" i="1" s="1"/>
  <c r="M71" i="1"/>
  <c r="N71" i="1" s="1"/>
  <c r="O71" i="1" s="1"/>
  <c r="P71" i="1" s="1"/>
  <c r="M68" i="1"/>
  <c r="N68" i="1" s="1"/>
  <c r="O68" i="1" s="1"/>
  <c r="P68" i="1" s="1"/>
  <c r="M66" i="1"/>
  <c r="N66" i="1" s="1"/>
  <c r="O66" i="1" s="1"/>
  <c r="P66" i="1" s="1"/>
  <c r="M69" i="1"/>
  <c r="N69" i="1" s="1"/>
  <c r="O69" i="1" s="1"/>
  <c r="P69" i="1" s="1"/>
  <c r="M87" i="1"/>
  <c r="N87" i="1" s="1"/>
  <c r="O87" i="1" s="1"/>
  <c r="P87" i="1" s="1"/>
  <c r="M79" i="1"/>
  <c r="N79" i="1" s="1"/>
  <c r="O79" i="1" s="1"/>
  <c r="P79" i="1" s="1"/>
  <c r="M89" i="1"/>
  <c r="N89" i="1" s="1"/>
  <c r="O89" i="1" s="1"/>
  <c r="P89" i="1" s="1"/>
  <c r="M85" i="1"/>
  <c r="N85" i="1" s="1"/>
  <c r="O85" i="1" s="1"/>
  <c r="P85" i="1" s="1"/>
  <c r="M81" i="1"/>
  <c r="N81" i="1" s="1"/>
  <c r="O81" i="1" s="1"/>
  <c r="P81" i="1" s="1"/>
  <c r="M80" i="1"/>
  <c r="N80" i="1" s="1"/>
  <c r="O80" i="1" s="1"/>
  <c r="P80" i="1" s="1"/>
  <c r="M84" i="1"/>
  <c r="N84" i="1" s="1"/>
  <c r="O84" i="1" s="1"/>
  <c r="P84" i="1" s="1"/>
  <c r="M86" i="1"/>
  <c r="N86" i="1" s="1"/>
  <c r="O86" i="1" s="1"/>
  <c r="P86" i="1" s="1"/>
  <c r="M78" i="1"/>
  <c r="N78" i="1" s="1"/>
  <c r="O78" i="1" s="1"/>
  <c r="P78" i="1" s="1"/>
  <c r="M88" i="1"/>
  <c r="N88" i="1" s="1"/>
  <c r="O88" i="1" s="1"/>
  <c r="P88" i="1" s="1"/>
  <c r="M62" i="1"/>
  <c r="N62" i="1" s="1"/>
  <c r="O62" i="1" s="1"/>
  <c r="P62" i="1" s="1"/>
  <c r="M58" i="1"/>
  <c r="N58" i="1" s="1"/>
  <c r="O58" i="1" s="1"/>
  <c r="P58" i="1" s="1"/>
  <c r="M63" i="1"/>
  <c r="N63" i="1" s="1"/>
  <c r="O63" i="1" s="1"/>
  <c r="P63" i="1" s="1"/>
  <c r="M60" i="1"/>
  <c r="N60" i="1" s="1"/>
  <c r="O60" i="1" s="1"/>
  <c r="P60" i="1" s="1"/>
  <c r="M61" i="1"/>
  <c r="N61" i="1" s="1"/>
  <c r="O61" i="1" s="1"/>
  <c r="P61" i="1" s="1"/>
  <c r="M57" i="1"/>
  <c r="N57" i="1" s="1"/>
  <c r="O57" i="1" s="1"/>
  <c r="P57" i="1" s="1"/>
  <c r="M59" i="1"/>
  <c r="N59" i="1" s="1"/>
  <c r="O59" i="1" s="1"/>
  <c r="P59" i="1" s="1"/>
  <c r="M52" i="1"/>
  <c r="N52" i="1" s="1"/>
  <c r="O52" i="1" s="1"/>
  <c r="P52" i="1" s="1"/>
  <c r="M53" i="1"/>
  <c r="N53" i="1" s="1"/>
  <c r="O53" i="1" s="1"/>
  <c r="P53" i="1" s="1"/>
  <c r="M56" i="1"/>
  <c r="N56" i="1" s="1"/>
  <c r="O56" i="1" s="1"/>
  <c r="P56" i="1" s="1"/>
  <c r="M54" i="1"/>
  <c r="N54" i="1" s="1"/>
  <c r="O54" i="1" s="1"/>
  <c r="P54" i="1" s="1"/>
  <c r="M55" i="1"/>
  <c r="N55" i="1" s="1"/>
  <c r="O55" i="1" s="1"/>
  <c r="P55" i="1" s="1"/>
  <c r="M46" i="1"/>
  <c r="N46" i="1" s="1"/>
  <c r="O46" i="1" s="1"/>
  <c r="P46" i="1" s="1"/>
  <c r="M43" i="1"/>
  <c r="N43" i="1" s="1"/>
  <c r="O43" i="1" s="1"/>
  <c r="P43" i="1" s="1"/>
  <c r="M42" i="1"/>
  <c r="N42" i="1" s="1"/>
  <c r="O42" i="1" s="1"/>
  <c r="P42" i="1" s="1"/>
  <c r="M48" i="1"/>
  <c r="N48" i="1" s="1"/>
  <c r="O48" i="1" s="1"/>
  <c r="P48" i="1" s="1"/>
  <c r="M44" i="1"/>
  <c r="N44" i="1" s="1"/>
  <c r="O44" i="1" s="1"/>
  <c r="P44" i="1" s="1"/>
  <c r="M47" i="1"/>
  <c r="N47" i="1" s="1"/>
  <c r="O47" i="1" s="1"/>
  <c r="P47" i="1" s="1"/>
  <c r="M10" i="1"/>
  <c r="N10" i="1" s="1"/>
  <c r="O10" i="1" s="1"/>
  <c r="P10" i="1" s="1"/>
  <c r="M16" i="1"/>
  <c r="N16" i="1" s="1"/>
  <c r="O16" i="1" s="1"/>
  <c r="P16" i="1" s="1"/>
  <c r="M11" i="1"/>
  <c r="N11" i="1" s="1"/>
  <c r="O11" i="1" s="1"/>
  <c r="P11" i="1" s="1"/>
  <c r="M14" i="1"/>
  <c r="N14" i="1" s="1"/>
  <c r="O14" i="1" s="1"/>
  <c r="P14" i="1" s="1"/>
  <c r="M33" i="1"/>
  <c r="N33" i="1" s="1"/>
  <c r="O33" i="1" s="1"/>
  <c r="P33" i="1" s="1"/>
  <c r="M40" i="1"/>
  <c r="N40" i="1" s="1"/>
  <c r="O40" i="1" s="1"/>
  <c r="P40" i="1" s="1"/>
  <c r="M35" i="1"/>
  <c r="N35" i="1" s="1"/>
  <c r="O35" i="1" s="1"/>
  <c r="P35" i="1" s="1"/>
  <c r="M15" i="1"/>
  <c r="N15" i="1" s="1"/>
  <c r="O15" i="1" s="1"/>
  <c r="P15" i="1" s="1"/>
  <c r="M8" i="1"/>
  <c r="N8" i="1" s="1"/>
  <c r="O8" i="1" s="1"/>
  <c r="P8" i="1" s="1"/>
  <c r="M12" i="1"/>
  <c r="N12" i="1" s="1"/>
  <c r="O12" i="1" s="1"/>
  <c r="P12" i="1" s="1"/>
  <c r="M9" i="1"/>
  <c r="N9" i="1" s="1"/>
  <c r="O9" i="1" s="1"/>
  <c r="P9" i="1" s="1"/>
  <c r="M13" i="1"/>
  <c r="N13" i="1" s="1"/>
  <c r="O13" i="1" s="1"/>
  <c r="P13" i="1" s="1"/>
  <c r="M27" i="1"/>
  <c r="N27" i="1" s="1"/>
  <c r="O27" i="1" s="1"/>
  <c r="P27" i="1" s="1"/>
  <c r="M36" i="1"/>
  <c r="N36" i="1" s="1"/>
  <c r="O36" i="1" s="1"/>
  <c r="P36" i="1" s="1"/>
  <c r="M22" i="1"/>
  <c r="N22" i="1" s="1"/>
  <c r="O22" i="1" s="1"/>
  <c r="P22" i="1" s="1"/>
  <c r="M34" i="1"/>
  <c r="N34" i="1" s="1"/>
  <c r="O34" i="1" s="1"/>
  <c r="P34" i="1" s="1"/>
  <c r="M19" i="1"/>
  <c r="N19" i="1" s="1"/>
  <c r="O19" i="1" s="1"/>
  <c r="P19" i="1" s="1"/>
  <c r="M39" i="1"/>
  <c r="N39" i="1" s="1"/>
  <c r="O39" i="1" s="1"/>
  <c r="P39" i="1" s="1"/>
  <c r="M21" i="1"/>
  <c r="N21" i="1" s="1"/>
  <c r="O21" i="1" s="1"/>
  <c r="P21" i="1" s="1"/>
  <c r="M29" i="1"/>
  <c r="N29" i="1" s="1"/>
  <c r="O29" i="1" s="1"/>
  <c r="P29" i="1" s="1"/>
  <c r="M26" i="1"/>
  <c r="N26" i="1" s="1"/>
  <c r="O26" i="1" s="1"/>
  <c r="P26" i="1" s="1"/>
  <c r="M25" i="1"/>
  <c r="N25" i="1" s="1"/>
  <c r="O25" i="1" s="1"/>
  <c r="P25" i="1" s="1"/>
  <c r="M20" i="1"/>
  <c r="N20" i="1" s="1"/>
  <c r="O20" i="1" s="1"/>
  <c r="P20" i="1" s="1"/>
  <c r="M37" i="1"/>
  <c r="N37" i="1" s="1"/>
  <c r="O37" i="1" s="1"/>
  <c r="P37" i="1" s="1"/>
  <c r="M18" i="1"/>
  <c r="N18" i="1" s="1"/>
  <c r="O18" i="1" s="1"/>
  <c r="P18" i="1" s="1"/>
  <c r="M32" i="1"/>
  <c r="N32" i="1" s="1"/>
  <c r="O32" i="1" s="1"/>
  <c r="P32" i="1" s="1"/>
  <c r="M23" i="1"/>
  <c r="N23" i="1" s="1"/>
  <c r="O23" i="1" s="1"/>
  <c r="P23" i="1" s="1"/>
  <c r="M24" i="1"/>
  <c r="N24" i="1" s="1"/>
  <c r="O24" i="1" s="1"/>
  <c r="P24" i="1" s="1"/>
  <c r="M31" i="1"/>
  <c r="N31" i="1" s="1"/>
  <c r="O31" i="1" s="1"/>
  <c r="P31" i="1" s="1"/>
  <c r="M28" i="1"/>
  <c r="N28" i="1" s="1"/>
  <c r="O28" i="1" s="1"/>
  <c r="P28" i="1" s="1"/>
  <c r="M45" i="1"/>
  <c r="N45" i="1" s="1"/>
  <c r="O45" i="1" s="1"/>
  <c r="P45" i="1" s="1"/>
  <c r="M49" i="1"/>
  <c r="N49" i="1" s="1"/>
  <c r="O49" i="1" s="1"/>
  <c r="P49" i="1" s="1"/>
  <c r="M50" i="1"/>
  <c r="N50" i="1" s="1"/>
  <c r="O50" i="1" s="1"/>
  <c r="P50" i="1" s="1"/>
  <c r="M38" i="1"/>
  <c r="N38" i="1" s="1"/>
  <c r="O38" i="1" s="1"/>
  <c r="P38" i="1" s="1"/>
  <c r="Q101" i="1" l="1"/>
  <c r="R101" i="1" s="1"/>
  <c r="S101" i="1" s="1"/>
  <c r="Q102" i="1"/>
  <c r="R102" i="1" s="1"/>
  <c r="S102" i="1" s="1"/>
  <c r="Q98" i="1"/>
  <c r="R98" i="1" s="1"/>
  <c r="S98" i="1" s="1"/>
  <c r="Q97" i="1"/>
  <c r="R97" i="1" s="1"/>
  <c r="S97" i="1" s="1"/>
  <c r="Q91" i="1"/>
  <c r="R91" i="1" s="1"/>
  <c r="S91" i="1" s="1"/>
  <c r="Q99" i="1"/>
  <c r="R99" i="1" s="1"/>
  <c r="S99" i="1" s="1"/>
  <c r="Q95" i="1"/>
  <c r="R95" i="1" s="1"/>
  <c r="S95" i="1" s="1"/>
  <c r="Q100" i="1"/>
  <c r="R100" i="1" s="1"/>
  <c r="S100" i="1" s="1"/>
  <c r="Q94" i="1"/>
  <c r="R94" i="1" s="1"/>
  <c r="S94" i="1" s="1"/>
  <c r="Q96" i="1"/>
  <c r="R96" i="1" s="1"/>
  <c r="S96" i="1" s="1"/>
  <c r="Q93" i="1"/>
  <c r="R93" i="1" s="1"/>
  <c r="S93" i="1" s="1"/>
  <c r="Q85" i="1"/>
  <c r="R85" i="1" s="1"/>
  <c r="S85" i="1" s="1"/>
  <c r="Q92" i="1"/>
  <c r="R92" i="1" s="1"/>
  <c r="S92" i="1" s="1"/>
  <c r="Q89" i="1"/>
  <c r="R89" i="1" s="1"/>
  <c r="S89" i="1" s="1"/>
  <c r="Q81" i="1"/>
  <c r="R81" i="1" s="1"/>
  <c r="S81" i="1" s="1"/>
  <c r="Q79" i="1"/>
  <c r="R79" i="1" s="1"/>
  <c r="S79" i="1" s="1"/>
  <c r="Q75" i="1"/>
  <c r="R75" i="1" s="1"/>
  <c r="S75" i="1" s="1"/>
  <c r="Q78" i="1"/>
  <c r="R78" i="1" s="1"/>
  <c r="S78" i="1" s="1"/>
  <c r="Q88" i="1"/>
  <c r="R88" i="1" s="1"/>
  <c r="S88" i="1" s="1"/>
  <c r="Q80" i="1"/>
  <c r="R80" i="1" s="1"/>
  <c r="S80" i="1" s="1"/>
  <c r="Q70" i="1"/>
  <c r="R70" i="1" s="1"/>
  <c r="S70" i="1" s="1"/>
  <c r="Q65" i="1"/>
  <c r="R65" i="1" s="1"/>
  <c r="S65" i="1" s="1"/>
  <c r="Q86" i="1"/>
  <c r="R86" i="1" s="1"/>
  <c r="S86" i="1" s="1"/>
  <c r="Q83" i="1"/>
  <c r="R83" i="1" s="1"/>
  <c r="S83" i="1" s="1"/>
  <c r="Q67" i="1"/>
  <c r="R67" i="1" s="1"/>
  <c r="S67" i="1" s="1"/>
  <c r="Q82" i="1"/>
  <c r="R82" i="1" s="1"/>
  <c r="S82" i="1" s="1"/>
  <c r="Q69" i="1"/>
  <c r="R69" i="1" s="1"/>
  <c r="S69" i="1" s="1"/>
  <c r="Q84" i="1"/>
  <c r="R84" i="1" s="1"/>
  <c r="S84" i="1" s="1"/>
  <c r="Q71" i="1"/>
  <c r="R71" i="1" s="1"/>
  <c r="S71" i="1" s="1"/>
  <c r="Q72" i="1"/>
  <c r="R72" i="1" s="1"/>
  <c r="S72" i="1" s="1"/>
  <c r="Q68" i="1"/>
  <c r="R68" i="1" s="1"/>
  <c r="S68" i="1" s="1"/>
  <c r="Q73" i="1"/>
  <c r="R73" i="1" s="1"/>
  <c r="S73" i="1" s="1"/>
  <c r="Q76" i="1"/>
  <c r="R76" i="1" s="1"/>
  <c r="S76" i="1" s="1"/>
  <c r="Q66" i="1"/>
  <c r="R66" i="1" s="1"/>
  <c r="S66" i="1" s="1"/>
  <c r="Q74" i="1"/>
  <c r="R74" i="1" s="1"/>
  <c r="S74" i="1" s="1"/>
  <c r="Q62" i="1"/>
  <c r="R62" i="1" s="1"/>
  <c r="S62" i="1" s="1"/>
  <c r="Q87" i="1"/>
  <c r="R87" i="1" s="1"/>
  <c r="S87" i="1" s="1"/>
  <c r="Q59" i="1"/>
  <c r="R59" i="1" s="1"/>
  <c r="S59" i="1" s="1"/>
  <c r="Q61" i="1"/>
  <c r="R61" i="1" s="1"/>
  <c r="S61" i="1" s="1"/>
  <c r="Q60" i="1"/>
  <c r="R60" i="1" s="1"/>
  <c r="S60" i="1" s="1"/>
  <c r="Q63" i="1"/>
  <c r="R63" i="1" s="1"/>
  <c r="S63" i="1" s="1"/>
  <c r="Q52" i="1"/>
  <c r="R52" i="1" s="1"/>
  <c r="S52" i="1" s="1"/>
  <c r="Q58" i="1"/>
  <c r="R58" i="1" s="1"/>
  <c r="S58" i="1" s="1"/>
  <c r="Q57" i="1"/>
  <c r="R57" i="1" s="1"/>
  <c r="S57" i="1" s="1"/>
  <c r="Q53" i="1"/>
  <c r="R53" i="1" s="1"/>
  <c r="S53" i="1" s="1"/>
  <c r="Q54" i="1"/>
  <c r="R54" i="1" s="1"/>
  <c r="S54" i="1" s="1"/>
  <c r="Q56" i="1"/>
  <c r="R56" i="1" s="1"/>
  <c r="S56" i="1" s="1"/>
  <c r="Q55" i="1"/>
  <c r="R55" i="1" s="1"/>
  <c r="S55" i="1" s="1"/>
  <c r="Q25" i="1"/>
  <c r="R25" i="1" s="1"/>
  <c r="S25" i="1" s="1"/>
  <c r="Q10" i="1"/>
  <c r="R10" i="1" s="1"/>
  <c r="S10" i="1" s="1"/>
  <c r="Q31" i="1"/>
  <c r="R31" i="1" s="1"/>
  <c r="S31" i="1" s="1"/>
  <c r="Q34" i="1"/>
  <c r="R34" i="1" s="1"/>
  <c r="S34" i="1" s="1"/>
  <c r="Q8" i="1"/>
  <c r="R8" i="1" s="1"/>
  <c r="S8" i="1" s="1"/>
  <c r="Q35" i="1"/>
  <c r="R35" i="1" s="1"/>
  <c r="S35" i="1" s="1"/>
  <c r="Q50" i="1"/>
  <c r="R50" i="1" s="1"/>
  <c r="S50" i="1" s="1"/>
  <c r="Q24" i="1"/>
  <c r="R24" i="1" s="1"/>
  <c r="S24" i="1" s="1"/>
  <c r="Q27" i="1"/>
  <c r="R27" i="1" s="1"/>
  <c r="S27" i="1" s="1"/>
  <c r="Q47" i="1"/>
  <c r="R47" i="1" s="1"/>
  <c r="S47" i="1" s="1"/>
  <c r="Q22" i="1"/>
  <c r="R22" i="1" s="1"/>
  <c r="S22" i="1" s="1"/>
  <c r="Q32" i="1"/>
  <c r="R32" i="1" s="1"/>
  <c r="S32" i="1" s="1"/>
  <c r="Q18" i="1"/>
  <c r="R18" i="1" s="1"/>
  <c r="S18" i="1" s="1"/>
  <c r="Q49" i="1"/>
  <c r="R49" i="1" s="1"/>
  <c r="S49" i="1" s="1"/>
  <c r="Q33" i="1"/>
  <c r="R33" i="1" s="1"/>
  <c r="S33" i="1" s="1"/>
  <c r="Q23" i="1"/>
  <c r="R23" i="1" s="1"/>
  <c r="S23" i="1" s="1"/>
  <c r="Q40" i="1"/>
  <c r="R40" i="1" s="1"/>
  <c r="S40" i="1" s="1"/>
  <c r="Q48" i="1"/>
  <c r="R48" i="1" s="1"/>
  <c r="S48" i="1" s="1"/>
  <c r="Q13" i="1"/>
  <c r="R13" i="1" s="1"/>
  <c r="S13" i="1" s="1"/>
  <c r="Q26" i="1"/>
  <c r="R26" i="1" s="1"/>
  <c r="S26" i="1" s="1"/>
  <c r="Q9" i="1"/>
  <c r="R9" i="1" s="1"/>
  <c r="S9" i="1" s="1"/>
  <c r="Q42" i="1"/>
  <c r="R42" i="1" s="1"/>
  <c r="S42" i="1" s="1"/>
  <c r="Q43" i="1"/>
  <c r="R43" i="1" s="1"/>
  <c r="S43" i="1" s="1"/>
  <c r="Q46" i="1"/>
  <c r="R46" i="1" s="1"/>
  <c r="S46" i="1" s="1"/>
  <c r="Q44" i="1"/>
  <c r="R44" i="1" s="1"/>
  <c r="S44" i="1" s="1"/>
  <c r="Q19" i="1"/>
  <c r="R19" i="1" s="1"/>
  <c r="S19" i="1" s="1"/>
  <c r="Q39" i="1"/>
  <c r="R39" i="1" s="1"/>
  <c r="S39" i="1" s="1"/>
  <c r="Q14" i="1"/>
  <c r="R14" i="1" s="1"/>
  <c r="S14" i="1" s="1"/>
  <c r="Q21" i="1"/>
  <c r="R21" i="1" s="1"/>
  <c r="S21" i="1" s="1"/>
  <c r="Q12" i="1"/>
  <c r="R12" i="1" s="1"/>
  <c r="S12" i="1" s="1"/>
  <c r="Q15" i="1"/>
  <c r="R15" i="1" s="1"/>
  <c r="S15" i="1" s="1"/>
  <c r="Q36" i="1"/>
  <c r="R36" i="1" s="1"/>
  <c r="S36" i="1" s="1"/>
  <c r="Q29" i="1"/>
  <c r="R29" i="1" s="1"/>
  <c r="S29" i="1" s="1"/>
  <c r="Q45" i="1"/>
  <c r="R45" i="1" s="1"/>
  <c r="S45" i="1" s="1"/>
  <c r="Q16" i="1"/>
  <c r="R16" i="1" s="1"/>
  <c r="S16" i="1" s="1"/>
  <c r="Q11" i="1"/>
  <c r="R11" i="1" s="1"/>
  <c r="S11" i="1" s="1"/>
  <c r="Q28" i="1"/>
  <c r="R28" i="1" s="1"/>
  <c r="S28" i="1" s="1"/>
  <c r="Q38" i="1"/>
  <c r="R38" i="1" s="1"/>
  <c r="S38" i="1" s="1"/>
  <c r="Q20" i="1"/>
  <c r="R20" i="1" s="1"/>
  <c r="S20" i="1" s="1"/>
  <c r="Q37" i="1"/>
  <c r="R37" i="1" s="1"/>
  <c r="S37" i="1" s="1"/>
</calcChain>
</file>

<file path=xl/sharedStrings.xml><?xml version="1.0" encoding="utf-8"?>
<sst xmlns="http://schemas.openxmlformats.org/spreadsheetml/2006/main" count="195" uniqueCount="108">
  <si>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</si>
  <si>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</si>
  <si>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</si>
  <si>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</si>
  <si>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</si>
  <si>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</si>
  <si>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</si>
  <si>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</si>
  <si>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</si>
  <si>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</si>
  <si>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</si>
  <si>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</si>
  <si>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</si>
  <si>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</si>
  <si>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</si>
  <si>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</si>
  <si>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</si>
  <si>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</si>
  <si>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</si>
  <si>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Heart Of A Lion     </t>
  </si>
  <si>
    <t xml:space="preserve">Dream Entity        </t>
  </si>
  <si>
    <t>Gatton</t>
  </si>
  <si>
    <t xml:space="preserve">Coburg              </t>
  </si>
  <si>
    <t xml:space="preserve">Hoofprint           </t>
  </si>
  <si>
    <t xml:space="preserve">Primary Witness     </t>
  </si>
  <si>
    <t xml:space="preserve">Rusty Rose          </t>
  </si>
  <si>
    <t xml:space="preserve">Rhapalong           </t>
  </si>
  <si>
    <t xml:space="preserve">Penny Stocks        </t>
  </si>
  <si>
    <t xml:space="preserve">Failed To Mention   </t>
  </si>
  <si>
    <t xml:space="preserve">Reubens Decree      </t>
  </si>
  <si>
    <t xml:space="preserve">Nirvana Ninja       </t>
  </si>
  <si>
    <t xml:space="preserve">Instant Karma       </t>
  </si>
  <si>
    <t xml:space="preserve">Flying Joy          </t>
  </si>
  <si>
    <t xml:space="preserve">Spinoza             </t>
  </si>
  <si>
    <t xml:space="preserve">Easy On The Eyes    </t>
  </si>
  <si>
    <t xml:space="preserve">Crystallization     </t>
  </si>
  <si>
    <t xml:space="preserve">Diwali Lights       </t>
  </si>
  <si>
    <t xml:space="preserve">Mailout             </t>
  </si>
  <si>
    <t xml:space="preserve">Captured In Time    </t>
  </si>
  <si>
    <t xml:space="preserve">I Know Dat          </t>
  </si>
  <si>
    <t xml:space="preserve">Keaton              </t>
  </si>
  <si>
    <t xml:space="preserve">Sizzling Diamond    </t>
  </si>
  <si>
    <t xml:space="preserve">Willnotquit         </t>
  </si>
  <si>
    <t xml:space="preserve">De Nile             </t>
  </si>
  <si>
    <t xml:space="preserve">Ready Set Roll      </t>
  </si>
  <si>
    <t xml:space="preserve">Epauvescent         </t>
  </si>
  <si>
    <t xml:space="preserve">Manzikert           </t>
  </si>
  <si>
    <t xml:space="preserve">Hush Puppy          </t>
  </si>
  <si>
    <t xml:space="preserve">Hallside Wildthing  </t>
  </si>
  <si>
    <t xml:space="preserve">Jenessa             </t>
  </si>
  <si>
    <t xml:space="preserve">Only The Lonely     </t>
  </si>
  <si>
    <t xml:space="preserve">When Doves Fly      </t>
  </si>
  <si>
    <t xml:space="preserve">Gracious Knight     </t>
  </si>
  <si>
    <t xml:space="preserve">Buin Road           </t>
  </si>
  <si>
    <t xml:space="preserve">Jeno                </t>
  </si>
  <si>
    <t xml:space="preserve">Jimmy Neutron       </t>
  </si>
  <si>
    <t xml:space="preserve">Black Whitto        </t>
  </si>
  <si>
    <t xml:space="preserve">Super League        </t>
  </si>
  <si>
    <t xml:space="preserve">Try To Be Good      </t>
  </si>
  <si>
    <t xml:space="preserve">Powerwolf           </t>
  </si>
  <si>
    <t xml:space="preserve">Rose Of Taormina    </t>
  </si>
  <si>
    <t xml:space="preserve">Mishani Pharoah     </t>
  </si>
  <si>
    <t xml:space="preserve">Shinar              </t>
  </si>
  <si>
    <t xml:space="preserve">All Fairy Prince    </t>
  </si>
  <si>
    <t xml:space="preserve">Freedom Avenue      </t>
  </si>
  <si>
    <t xml:space="preserve">Fast Thinker        </t>
  </si>
  <si>
    <t xml:space="preserve">San Pierre          </t>
  </si>
  <si>
    <t xml:space="preserve">Ego Dancer          </t>
  </si>
  <si>
    <t xml:space="preserve">Bean A While        </t>
  </si>
  <si>
    <t xml:space="preserve">Jades Mission       </t>
  </si>
  <si>
    <t xml:space="preserve">Crown War           </t>
  </si>
  <si>
    <t xml:space="preserve">Anthropica          </t>
  </si>
  <si>
    <t xml:space="preserve">Sidewalk            </t>
  </si>
  <si>
    <t xml:space="preserve">Enterprise Electra  </t>
  </si>
  <si>
    <t xml:space="preserve">Sistine Avenue      </t>
  </si>
  <si>
    <t xml:space="preserve">Meatball            </t>
  </si>
  <si>
    <t xml:space="preserve">Spurious            </t>
  </si>
  <si>
    <t xml:space="preserve">Heza Pleaza         </t>
  </si>
  <si>
    <t xml:space="preserve">Brief Sojourn       </t>
  </si>
  <si>
    <t xml:space="preserve">Beg Me              </t>
  </si>
  <si>
    <t xml:space="preserve">Hes Viral           </t>
  </si>
  <si>
    <t xml:space="preserve">El Chaparro         </t>
  </si>
  <si>
    <t xml:space="preserve">The Angels Kiss     </t>
  </si>
  <si>
    <t xml:space="preserve">Buckin Lucky        </t>
  </si>
  <si>
    <t xml:space="preserve">Waikato             </t>
  </si>
  <si>
    <t xml:space="preserve">Found The Mark      </t>
  </si>
  <si>
    <t xml:space="preserve">Elusive Eagle       </t>
  </si>
  <si>
    <t xml:space="preserve">The Billionaire     </t>
  </si>
  <si>
    <t xml:space="preserve">A Good Chance       </t>
  </si>
  <si>
    <t xml:space="preserve">Celestial Sol       </t>
  </si>
  <si>
    <t xml:space="preserve">Bobby Axelrod       </t>
  </si>
  <si>
    <t xml:space="preserve">Best To Hurry       </t>
  </si>
  <si>
    <t xml:space="preserve">Countess Tessa      </t>
  </si>
  <si>
    <t xml:space="preserve">Suniki              </t>
  </si>
  <si>
    <t xml:space="preserve">See For Yourself    </t>
  </si>
  <si>
    <t xml:space="preserve">Longshot Lizzie     </t>
  </si>
  <si>
    <t xml:space="preserve">Sertin              </t>
  </si>
  <si>
    <t xml:space="preserve">Doctor Jack         </t>
  </si>
  <si>
    <t xml:space="preserve">Midnight Rambler    </t>
  </si>
  <si>
    <t xml:space="preserve">Strut               </t>
  </si>
  <si>
    <t xml:space="preserve">Alexandra Road      </t>
  </si>
  <si>
    <t xml:space="preserve">Lexis Choice        </t>
  </si>
  <si>
    <t xml:space="preserve">Peta Calada         </t>
  </si>
  <si>
    <t xml:space="preserve">Flick               </t>
  </si>
  <si>
    <t xml:space="preserve">Frozen Prince       </t>
  </si>
  <si>
    <t xml:space="preserve">Swift Miss Fox      </t>
  </si>
  <si>
    <t xml:space="preserve">Taormina Rhythm     </t>
  </si>
  <si>
    <t xml:space="preserve">Spirit Of Luck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</si>
</sst>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60960</xdr:colOff>
      <xdr:row>5</xdr:row>
      <xdr:rowOff>130849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38285B-11D6-8521-F1AB-A5271C85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69380" cy="1045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102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W12" sqref="W1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3.44140625" style="9" bestFit="1" customWidth="1"/>
    <col min="7" max="7" width="11.66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</v>
      </c>
      <c r="B8" s="5">
        <v>0.54166666666666663</v>
      </c>
      <c r="C8" s="1" t="s">
        <v>21</v>
      </c>
      <c r="D8" s="1">
        <v>3</v>
      </c>
      <c r="E8" s="1">
        <v>1</v>
      </c>
      <c r="F8" s="1" t="s">
        <v>22</v>
      </c>
      <c r="G8" s="1">
        <v>67.87</v>
      </c>
      <c r="H8" s="1">
        <f>1+COUNTIFS(A:A,A8,G:G,"&gt;"&amp;G8)</f>
        <v>1</v>
      </c>
      <c r="I8" s="2">
        <f>AVERAGEIF(A:A,A8,G:G)</f>
        <v>50.129999999999995</v>
      </c>
      <c r="J8" s="2">
        <f t="shared" ref="J8:J40" si="0">G8-I8</f>
        <v>17.740000000000009</v>
      </c>
      <c r="K8" s="2">
        <f t="shared" ref="K8:K40" si="1">90+J8</f>
        <v>107.74000000000001</v>
      </c>
      <c r="L8" s="2">
        <f t="shared" ref="L8:L40" si="2">EXP(0.06*K8)</f>
        <v>641.87912041243851</v>
      </c>
      <c r="M8" s="2">
        <f>SUMIF(A:A,A8,L:L)</f>
        <v>2669.4843698228469</v>
      </c>
      <c r="N8" s="3">
        <f t="shared" ref="N8:N40" si="3">L8/M8</f>
        <v>0.24045060074842659</v>
      </c>
      <c r="O8" s="6">
        <f t="shared" ref="O8:O40" si="4">1/N8</f>
        <v>4.158858397057025</v>
      </c>
      <c r="P8" s="3">
        <f t="shared" ref="P8:P40" si="5">IF(O8&gt;21,"",N8)</f>
        <v>0.24045060074842659</v>
      </c>
      <c r="Q8" s="3">
        <f>IF(ISNUMBER(P8),SUMIF(A:A,A8,P:P),"")</f>
        <v>0.99011997871455781</v>
      </c>
      <c r="R8" s="3">
        <f t="shared" ref="R8:R40" si="6">IFERROR(P8*(1/Q8),"")</f>
        <v>0.24284996355754399</v>
      </c>
      <c r="S8" s="7">
        <f t="shared" ref="S8:S40" si="7">IFERROR(1/R8,"")</f>
        <v>4.1177687875709612</v>
      </c>
    </row>
    <row r="9" spans="1:19" x14ac:dyDescent="0.3">
      <c r="A9" s="1">
        <v>2</v>
      </c>
      <c r="B9" s="5">
        <v>0.54166666666666663</v>
      </c>
      <c r="C9" s="1" t="s">
        <v>21</v>
      </c>
      <c r="D9" s="1">
        <v>3</v>
      </c>
      <c r="E9" s="1">
        <v>7</v>
      </c>
      <c r="F9" s="1" t="s">
        <v>26</v>
      </c>
      <c r="G9" s="1">
        <v>65.569999999999993</v>
      </c>
      <c r="H9" s="1">
        <f>1+COUNTIFS(A:A,A9,G:G,"&gt;"&amp;G9)</f>
        <v>2</v>
      </c>
      <c r="I9" s="2">
        <f>AVERAGEIF(A:A,A9,G:G)</f>
        <v>50.129999999999995</v>
      </c>
      <c r="J9" s="2">
        <f t="shared" si="0"/>
        <v>15.439999999999998</v>
      </c>
      <c r="K9" s="2">
        <f t="shared" si="1"/>
        <v>105.44</v>
      </c>
      <c r="L9" s="2">
        <f t="shared" si="2"/>
        <v>559.14006205021849</v>
      </c>
      <c r="M9" s="2">
        <f>SUMIF(A:A,A9,L:L)</f>
        <v>2669.4843698228469</v>
      </c>
      <c r="N9" s="3">
        <f t="shared" si="3"/>
        <v>0.2094562037414455</v>
      </c>
      <c r="O9" s="6">
        <f t="shared" si="4"/>
        <v>4.7742677568739307</v>
      </c>
      <c r="P9" s="3">
        <f t="shared" si="5"/>
        <v>0.2094562037414455</v>
      </c>
      <c r="Q9" s="3">
        <f>IF(ISNUMBER(P9),SUMIF(A:A,A9,P:P),"")</f>
        <v>0.99011997871455781</v>
      </c>
      <c r="R9" s="3">
        <f t="shared" si="6"/>
        <v>0.21154628554549118</v>
      </c>
      <c r="S9" s="7">
        <f t="shared" si="7"/>
        <v>4.7270978898136162</v>
      </c>
    </row>
    <row r="10" spans="1:19" x14ac:dyDescent="0.3">
      <c r="A10" s="1">
        <v>2</v>
      </c>
      <c r="B10" s="5">
        <v>0.54166666666666663</v>
      </c>
      <c r="C10" s="1" t="s">
        <v>21</v>
      </c>
      <c r="D10" s="1">
        <v>3</v>
      </c>
      <c r="E10" s="1">
        <v>8</v>
      </c>
      <c r="F10" s="1" t="s">
        <v>27</v>
      </c>
      <c r="G10" s="1">
        <v>59.91</v>
      </c>
      <c r="H10" s="1">
        <f>1+COUNTIFS(A:A,A10,G:G,"&gt;"&amp;G10)</f>
        <v>3</v>
      </c>
      <c r="I10" s="2">
        <f>AVERAGEIF(A:A,A10,G:G)</f>
        <v>50.129999999999995</v>
      </c>
      <c r="J10" s="2">
        <f t="shared" si="0"/>
        <v>9.7800000000000011</v>
      </c>
      <c r="K10" s="2">
        <f t="shared" si="1"/>
        <v>99.78</v>
      </c>
      <c r="L10" s="2">
        <f t="shared" si="2"/>
        <v>398.13852599855346</v>
      </c>
      <c r="M10" s="2">
        <f>SUMIF(A:A,A10,L:L)</f>
        <v>2669.4843698228469</v>
      </c>
      <c r="N10" s="3">
        <f t="shared" si="3"/>
        <v>0.14914435555394348</v>
      </c>
      <c r="O10" s="6">
        <f t="shared" si="4"/>
        <v>6.7049134798689289</v>
      </c>
      <c r="P10" s="3">
        <f t="shared" si="5"/>
        <v>0.14914435555394348</v>
      </c>
      <c r="Q10" s="3">
        <f>IF(ISNUMBER(P10),SUMIF(A:A,A10,P:P),"")</f>
        <v>0.99011997871455781</v>
      </c>
      <c r="R10" s="3">
        <f t="shared" si="6"/>
        <v>0.15063260893651798</v>
      </c>
      <c r="S10" s="7">
        <f t="shared" si="7"/>
        <v>6.6386687919707752</v>
      </c>
    </row>
    <row r="11" spans="1:19" x14ac:dyDescent="0.3">
      <c r="A11" s="1">
        <v>2</v>
      </c>
      <c r="B11" s="5">
        <v>0.54166666666666663</v>
      </c>
      <c r="C11" s="1" t="s">
        <v>21</v>
      </c>
      <c r="D11" s="1">
        <v>3</v>
      </c>
      <c r="E11" s="1">
        <v>10</v>
      </c>
      <c r="F11" s="1" t="s">
        <v>28</v>
      </c>
      <c r="G11" s="1">
        <v>53.07</v>
      </c>
      <c r="H11" s="1">
        <f>1+COUNTIFS(A:A,A11,G:G,"&gt;"&amp;G11)</f>
        <v>4</v>
      </c>
      <c r="I11" s="2">
        <f>AVERAGEIF(A:A,A11,G:G)</f>
        <v>50.129999999999995</v>
      </c>
      <c r="J11" s="2">
        <f t="shared" si="0"/>
        <v>2.9400000000000048</v>
      </c>
      <c r="K11" s="2">
        <f t="shared" si="1"/>
        <v>92.94</v>
      </c>
      <c r="L11" s="2">
        <f t="shared" si="2"/>
        <v>264.11906361005879</v>
      </c>
      <c r="M11" s="2">
        <f>SUMIF(A:A,A11,L:L)</f>
        <v>2669.4843698228469</v>
      </c>
      <c r="N11" s="3">
        <f t="shared" si="3"/>
        <v>9.8940104911566254E-2</v>
      </c>
      <c r="O11" s="6">
        <f t="shared" si="4"/>
        <v>10.107124920615467</v>
      </c>
      <c r="P11" s="3">
        <f t="shared" si="5"/>
        <v>9.8940104911566254E-2</v>
      </c>
      <c r="Q11" s="3">
        <f>IF(ISNUMBER(P11),SUMIF(A:A,A11,P:P),"")</f>
        <v>0.99011997871455781</v>
      </c>
      <c r="R11" s="3">
        <f t="shared" si="6"/>
        <v>9.9927389648290038E-2</v>
      </c>
      <c r="S11" s="7">
        <f t="shared" si="7"/>
        <v>10.007266311265163</v>
      </c>
    </row>
    <row r="12" spans="1:19" x14ac:dyDescent="0.3">
      <c r="A12" s="1">
        <v>2</v>
      </c>
      <c r="B12" s="5">
        <v>0.54166666666666663</v>
      </c>
      <c r="C12" s="1" t="s">
        <v>21</v>
      </c>
      <c r="D12" s="1">
        <v>3</v>
      </c>
      <c r="E12" s="1">
        <v>4</v>
      </c>
      <c r="F12" s="1" t="s">
        <v>23</v>
      </c>
      <c r="G12" s="1">
        <v>52.35</v>
      </c>
      <c r="H12" s="1">
        <f>1+COUNTIFS(A:A,A12,G:G,"&gt;"&amp;G12)</f>
        <v>5</v>
      </c>
      <c r="I12" s="2">
        <f>AVERAGEIF(A:A,A12,G:G)</f>
        <v>50.129999999999995</v>
      </c>
      <c r="J12" s="2">
        <f t="shared" si="0"/>
        <v>2.220000000000006</v>
      </c>
      <c r="K12" s="2">
        <f t="shared" si="1"/>
        <v>92.22</v>
      </c>
      <c r="L12" s="2">
        <f t="shared" si="2"/>
        <v>252.95206389375667</v>
      </c>
      <c r="M12" s="2">
        <f>SUMIF(A:A,A12,L:L)</f>
        <v>2669.4843698228469</v>
      </c>
      <c r="N12" s="3">
        <f t="shared" si="3"/>
        <v>9.4756900153921172E-2</v>
      </c>
      <c r="O12" s="6">
        <f t="shared" si="4"/>
        <v>10.553321165800279</v>
      </c>
      <c r="P12" s="3">
        <f t="shared" si="5"/>
        <v>9.4756900153921172E-2</v>
      </c>
      <c r="Q12" s="3">
        <f>IF(ISNUMBER(P12),SUMIF(A:A,A12,P:P),"")</f>
        <v>0.99011997871455781</v>
      </c>
      <c r="R12" s="3">
        <f t="shared" si="6"/>
        <v>9.5702442321122669E-2</v>
      </c>
      <c r="S12" s="7">
        <f t="shared" si="7"/>
        <v>10.449054128050065</v>
      </c>
    </row>
    <row r="13" spans="1:19" x14ac:dyDescent="0.3">
      <c r="A13" s="1">
        <v>2</v>
      </c>
      <c r="B13" s="5">
        <v>0.54166666666666663</v>
      </c>
      <c r="C13" s="1" t="s">
        <v>21</v>
      </c>
      <c r="D13" s="1">
        <v>3</v>
      </c>
      <c r="E13" s="1">
        <v>6</v>
      </c>
      <c r="F13" s="1" t="s">
        <v>25</v>
      </c>
      <c r="G13" s="1">
        <v>49.64</v>
      </c>
      <c r="H13" s="1">
        <f>1+COUNTIFS(A:A,A13,G:G,"&gt;"&amp;G13)</f>
        <v>6</v>
      </c>
      <c r="I13" s="2">
        <f>AVERAGEIF(A:A,A13,G:G)</f>
        <v>50.129999999999995</v>
      </c>
      <c r="J13" s="2">
        <f t="shared" si="0"/>
        <v>-0.48999999999999488</v>
      </c>
      <c r="K13" s="2">
        <f t="shared" si="1"/>
        <v>89.51</v>
      </c>
      <c r="L13" s="2">
        <f t="shared" si="2"/>
        <v>214.99182410801052</v>
      </c>
      <c r="M13" s="2">
        <f>SUMIF(A:A,A13,L:L)</f>
        <v>2669.4843698228469</v>
      </c>
      <c r="N13" s="3">
        <f t="shared" si="3"/>
        <v>8.0536835704446502E-2</v>
      </c>
      <c r="O13" s="6">
        <f t="shared" si="4"/>
        <v>12.416678545327914</v>
      </c>
      <c r="P13" s="3">
        <f t="shared" si="5"/>
        <v>8.0536835704446502E-2</v>
      </c>
      <c r="Q13" s="3">
        <f>IF(ISNUMBER(P13),SUMIF(A:A,A13,P:P),"")</f>
        <v>0.99011997871455781</v>
      </c>
      <c r="R13" s="3">
        <f t="shared" si="6"/>
        <v>8.1340481391967256E-2</v>
      </c>
      <c r="S13" s="7">
        <f t="shared" si="7"/>
        <v>12.29400149700558</v>
      </c>
    </row>
    <row r="14" spans="1:19" x14ac:dyDescent="0.3">
      <c r="A14" s="1">
        <v>2</v>
      </c>
      <c r="B14" s="5">
        <v>0.54166666666666663</v>
      </c>
      <c r="C14" s="1" t="s">
        <v>21</v>
      </c>
      <c r="D14" s="1">
        <v>3</v>
      </c>
      <c r="E14" s="1">
        <v>13</v>
      </c>
      <c r="F14" s="1" t="s">
        <v>30</v>
      </c>
      <c r="G14" s="1">
        <v>46.9</v>
      </c>
      <c r="H14" s="1">
        <f>1+COUNTIFS(A:A,A14,G:G,"&gt;"&amp;G14)</f>
        <v>7</v>
      </c>
      <c r="I14" s="2">
        <f>AVERAGEIF(A:A,A14,G:G)</f>
        <v>50.129999999999995</v>
      </c>
      <c r="J14" s="2">
        <f t="shared" si="0"/>
        <v>-3.2299999999999969</v>
      </c>
      <c r="K14" s="2">
        <f t="shared" si="1"/>
        <v>86.77000000000001</v>
      </c>
      <c r="L14" s="2">
        <f t="shared" si="2"/>
        <v>182.3996210388157</v>
      </c>
      <c r="M14" s="2">
        <f>SUMIF(A:A,A14,L:L)</f>
        <v>2669.4843698228469</v>
      </c>
      <c r="N14" s="3">
        <f t="shared" si="3"/>
        <v>6.832766024058802E-2</v>
      </c>
      <c r="O14" s="6">
        <f t="shared" si="4"/>
        <v>14.635361381889961</v>
      </c>
      <c r="P14" s="3">
        <f t="shared" si="5"/>
        <v>6.832766024058802E-2</v>
      </c>
      <c r="Q14" s="3">
        <f>IF(ISNUMBER(P14),SUMIF(A:A,A14,P:P),"")</f>
        <v>0.99011997871455781</v>
      </c>
      <c r="R14" s="3">
        <f t="shared" si="6"/>
        <v>6.900947532570316E-2</v>
      </c>
      <c r="S14" s="7">
        <f t="shared" si="7"/>
        <v>14.49076369991675</v>
      </c>
    </row>
    <row r="15" spans="1:19" x14ac:dyDescent="0.3">
      <c r="A15" s="1">
        <v>2</v>
      </c>
      <c r="B15" s="5">
        <v>0.54166666666666663</v>
      </c>
      <c r="C15" s="1" t="s">
        <v>21</v>
      </c>
      <c r="D15" s="1">
        <v>3</v>
      </c>
      <c r="E15" s="1">
        <v>5</v>
      </c>
      <c r="F15" s="1" t="s">
        <v>24</v>
      </c>
      <c r="G15" s="1">
        <v>41.19</v>
      </c>
      <c r="H15" s="1">
        <f>1+COUNTIFS(A:A,A15,G:G,"&gt;"&amp;G15)</f>
        <v>8</v>
      </c>
      <c r="I15" s="2">
        <f>AVERAGEIF(A:A,A15,G:G)</f>
        <v>50.129999999999995</v>
      </c>
      <c r="J15" s="2">
        <f t="shared" si="0"/>
        <v>-8.9399999999999977</v>
      </c>
      <c r="K15" s="2">
        <f t="shared" si="1"/>
        <v>81.06</v>
      </c>
      <c r="L15" s="2">
        <f t="shared" si="2"/>
        <v>129.48952631599022</v>
      </c>
      <c r="M15" s="2">
        <f>SUMIF(A:A,A15,L:L)</f>
        <v>2669.4843698228469</v>
      </c>
      <c r="N15" s="3">
        <f t="shared" si="3"/>
        <v>4.8507317660220442E-2</v>
      </c>
      <c r="O15" s="6">
        <f t="shared" si="4"/>
        <v>20.615446250908104</v>
      </c>
      <c r="P15" s="3">
        <f t="shared" si="5"/>
        <v>4.8507317660220442E-2</v>
      </c>
      <c r="Q15" s="3">
        <f>IF(ISNUMBER(P15),SUMIF(A:A,A15,P:P),"")</f>
        <v>0.99011997871455781</v>
      </c>
      <c r="R15" s="3">
        <f t="shared" si="6"/>
        <v>4.8991353273363895E-2</v>
      </c>
      <c r="S15" s="7">
        <f t="shared" si="7"/>
        <v>20.411765203140241</v>
      </c>
    </row>
    <row r="16" spans="1:19" x14ac:dyDescent="0.3">
      <c r="A16" s="1">
        <v>2</v>
      </c>
      <c r="B16" s="5">
        <v>0.54166666666666663</v>
      </c>
      <c r="C16" s="1" t="s">
        <v>21</v>
      </c>
      <c r="D16" s="1">
        <v>3</v>
      </c>
      <c r="E16" s="1">
        <v>11</v>
      </c>
      <c r="F16" s="1" t="s">
        <v>29</v>
      </c>
      <c r="G16" s="1">
        <v>14.67</v>
      </c>
      <c r="H16" s="1">
        <f>1+COUNTIFS(A:A,A16,G:G,"&gt;"&amp;G16)</f>
        <v>9</v>
      </c>
      <c r="I16" s="2">
        <f>AVERAGEIF(A:A,A16,G:G)</f>
        <v>50.129999999999995</v>
      </c>
      <c r="J16" s="2">
        <f t="shared" si="0"/>
        <v>-35.459999999999994</v>
      </c>
      <c r="K16" s="2">
        <f t="shared" si="1"/>
        <v>54.540000000000006</v>
      </c>
      <c r="L16" s="2">
        <f t="shared" si="2"/>
        <v>26.374562395004759</v>
      </c>
      <c r="M16" s="2">
        <f>SUMIF(A:A,A16,L:L)</f>
        <v>2669.4843698228469</v>
      </c>
      <c r="N16" s="3">
        <f t="shared" si="3"/>
        <v>9.8800212854421154E-3</v>
      </c>
      <c r="O16" s="6">
        <f t="shared" si="4"/>
        <v>101.21435684288119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3</v>
      </c>
      <c r="B18" s="5">
        <v>0.56597222222222221</v>
      </c>
      <c r="C18" s="1" t="s">
        <v>21</v>
      </c>
      <c r="D18" s="1">
        <v>4</v>
      </c>
      <c r="E18" s="1">
        <v>11</v>
      </c>
      <c r="F18" s="1" t="s">
        <v>41</v>
      </c>
      <c r="G18" s="1">
        <v>61.61</v>
      </c>
      <c r="H18" s="1">
        <f>1+COUNTIFS(A:A,A18,G:G,"&gt;"&amp;G18)</f>
        <v>1</v>
      </c>
      <c r="I18" s="2">
        <f>AVERAGEIF(A:A,A18,G:G)</f>
        <v>47.72</v>
      </c>
      <c r="J18" s="2">
        <f t="shared" si="0"/>
        <v>13.89</v>
      </c>
      <c r="K18" s="2">
        <f t="shared" si="1"/>
        <v>103.89</v>
      </c>
      <c r="L18" s="2">
        <f t="shared" si="2"/>
        <v>509.48479029533985</v>
      </c>
      <c r="M18" s="2">
        <f>SUMIF(A:A,A18,L:L)</f>
        <v>3085.830510374908</v>
      </c>
      <c r="N18" s="3">
        <f t="shared" si="3"/>
        <v>0.16510459293937074</v>
      </c>
      <c r="O18" s="6">
        <f t="shared" si="4"/>
        <v>6.0567666967763714</v>
      </c>
      <c r="P18" s="3">
        <f t="shared" si="5"/>
        <v>0.16510459293937074</v>
      </c>
      <c r="Q18" s="3">
        <f>IF(ISNUMBER(P18),SUMIF(A:A,A18,P:P),"")</f>
        <v>0.89065685077219725</v>
      </c>
      <c r="R18" s="3">
        <f t="shared" si="6"/>
        <v>0.18537396618711852</v>
      </c>
      <c r="S18" s="7">
        <f t="shared" si="7"/>
        <v>5.3945007520127666</v>
      </c>
    </row>
    <row r="19" spans="1:19" x14ac:dyDescent="0.3">
      <c r="A19" s="1">
        <v>3</v>
      </c>
      <c r="B19" s="5">
        <v>0.56597222222222221</v>
      </c>
      <c r="C19" s="1" t="s">
        <v>21</v>
      </c>
      <c r="D19" s="1">
        <v>4</v>
      </c>
      <c r="E19" s="1">
        <v>9</v>
      </c>
      <c r="F19" s="1" t="s">
        <v>39</v>
      </c>
      <c r="G19" s="1">
        <v>60.95</v>
      </c>
      <c r="H19" s="1">
        <f>1+COUNTIFS(A:A,A19,G:G,"&gt;"&amp;G19)</f>
        <v>2</v>
      </c>
      <c r="I19" s="2">
        <f>AVERAGEIF(A:A,A19,G:G)</f>
        <v>47.72</v>
      </c>
      <c r="J19" s="2">
        <f t="shared" si="0"/>
        <v>13.230000000000004</v>
      </c>
      <c r="K19" s="2">
        <f t="shared" si="1"/>
        <v>103.23</v>
      </c>
      <c r="L19" s="2">
        <f t="shared" si="2"/>
        <v>489.70344813269918</v>
      </c>
      <c r="M19" s="2">
        <f>SUMIF(A:A,A19,L:L)</f>
        <v>3085.830510374908</v>
      </c>
      <c r="N19" s="3">
        <f t="shared" si="3"/>
        <v>0.1586942142435436</v>
      </c>
      <c r="O19" s="6">
        <f t="shared" si="4"/>
        <v>6.3014269598091825</v>
      </c>
      <c r="P19" s="3">
        <f t="shared" si="5"/>
        <v>0.1586942142435436</v>
      </c>
      <c r="Q19" s="3">
        <f>IF(ISNUMBER(P19),SUMIF(A:A,A19,P:P),"")</f>
        <v>0.89065685077219725</v>
      </c>
      <c r="R19" s="3">
        <f t="shared" si="6"/>
        <v>0.1781766053962939</v>
      </c>
      <c r="S19" s="7">
        <f t="shared" si="7"/>
        <v>5.6124090913946674</v>
      </c>
    </row>
    <row r="20" spans="1:19" x14ac:dyDescent="0.3">
      <c r="A20" s="1">
        <v>3</v>
      </c>
      <c r="B20" s="5">
        <v>0.56597222222222221</v>
      </c>
      <c r="C20" s="1" t="s">
        <v>21</v>
      </c>
      <c r="D20" s="1">
        <v>4</v>
      </c>
      <c r="E20" s="1">
        <v>1</v>
      </c>
      <c r="F20" s="1" t="s">
        <v>31</v>
      </c>
      <c r="G20" s="1">
        <v>60.25</v>
      </c>
      <c r="H20" s="1">
        <f>1+COUNTIFS(A:A,A20,G:G,"&gt;"&amp;G20)</f>
        <v>3</v>
      </c>
      <c r="I20" s="2">
        <f>AVERAGEIF(A:A,A20,G:G)</f>
        <v>47.72</v>
      </c>
      <c r="J20" s="2">
        <f t="shared" si="0"/>
        <v>12.530000000000001</v>
      </c>
      <c r="K20" s="2">
        <f t="shared" si="1"/>
        <v>102.53</v>
      </c>
      <c r="L20" s="2">
        <f t="shared" si="2"/>
        <v>469.56183785659005</v>
      </c>
      <c r="M20" s="2">
        <f>SUMIF(A:A,A20,L:L)</f>
        <v>3085.830510374908</v>
      </c>
      <c r="N20" s="3">
        <f t="shared" si="3"/>
        <v>0.15216708638982943</v>
      </c>
      <c r="O20" s="6">
        <f t="shared" si="4"/>
        <v>6.5717233846362078</v>
      </c>
      <c r="P20" s="3">
        <f t="shared" si="5"/>
        <v>0.15216708638982943</v>
      </c>
      <c r="Q20" s="3">
        <f>IF(ISNUMBER(P20),SUMIF(A:A,A20,P:P),"")</f>
        <v>0.89065685077219725</v>
      </c>
      <c r="R20" s="3">
        <f t="shared" si="6"/>
        <v>0.17084816251949439</v>
      </c>
      <c r="S20" s="7">
        <f t="shared" si="7"/>
        <v>5.8531504539060899</v>
      </c>
    </row>
    <row r="21" spans="1:19" x14ac:dyDescent="0.3">
      <c r="A21" s="1">
        <v>3</v>
      </c>
      <c r="B21" s="5">
        <v>0.56597222222222221</v>
      </c>
      <c r="C21" s="1" t="s">
        <v>21</v>
      </c>
      <c r="D21" s="1">
        <v>4</v>
      </c>
      <c r="E21" s="1">
        <v>2</v>
      </c>
      <c r="F21" s="1" t="s">
        <v>32</v>
      </c>
      <c r="G21" s="1">
        <v>51.57</v>
      </c>
      <c r="H21" s="1">
        <f>1+COUNTIFS(A:A,A21,G:G,"&gt;"&amp;G21)</f>
        <v>4</v>
      </c>
      <c r="I21" s="2">
        <f>AVERAGEIF(A:A,A21,G:G)</f>
        <v>47.72</v>
      </c>
      <c r="J21" s="2">
        <f t="shared" si="0"/>
        <v>3.8500000000000014</v>
      </c>
      <c r="K21" s="2">
        <f t="shared" si="1"/>
        <v>93.85</v>
      </c>
      <c r="L21" s="2">
        <f t="shared" si="2"/>
        <v>278.94091912818692</v>
      </c>
      <c r="M21" s="2">
        <f>SUMIF(A:A,A21,L:L)</f>
        <v>3085.830510374908</v>
      </c>
      <c r="N21" s="3">
        <f t="shared" si="3"/>
        <v>9.0394115357391239E-2</v>
      </c>
      <c r="O21" s="6">
        <f t="shared" si="4"/>
        <v>11.06266703364815</v>
      </c>
      <c r="P21" s="3">
        <f t="shared" si="5"/>
        <v>9.0394115357391239E-2</v>
      </c>
      <c r="Q21" s="3">
        <f>IF(ISNUMBER(P21),SUMIF(A:A,A21,P:P),"")</f>
        <v>0.89065685077219725</v>
      </c>
      <c r="R21" s="3">
        <f t="shared" si="6"/>
        <v>0.10149151750084195</v>
      </c>
      <c r="S21" s="7">
        <f t="shared" si="7"/>
        <v>9.8530401813304671</v>
      </c>
    </row>
    <row r="22" spans="1:19" x14ac:dyDescent="0.3">
      <c r="A22" s="1">
        <v>3</v>
      </c>
      <c r="B22" s="5">
        <v>0.56597222222222221</v>
      </c>
      <c r="C22" s="1" t="s">
        <v>21</v>
      </c>
      <c r="D22" s="1">
        <v>4</v>
      </c>
      <c r="E22" s="1">
        <v>6</v>
      </c>
      <c r="F22" s="1" t="s">
        <v>36</v>
      </c>
      <c r="G22" s="1">
        <v>47.92</v>
      </c>
      <c r="H22" s="1">
        <f>1+COUNTIFS(A:A,A22,G:G,"&gt;"&amp;G22)</f>
        <v>5</v>
      </c>
      <c r="I22" s="2">
        <f>AVERAGEIF(A:A,A22,G:G)</f>
        <v>47.72</v>
      </c>
      <c r="J22" s="2">
        <f t="shared" si="0"/>
        <v>0.20000000000000284</v>
      </c>
      <c r="K22" s="2">
        <f t="shared" si="1"/>
        <v>90.2</v>
      </c>
      <c r="L22" s="2">
        <f t="shared" si="2"/>
        <v>224.07929841740705</v>
      </c>
      <c r="M22" s="2">
        <f>SUMIF(A:A,A22,L:L)</f>
        <v>3085.830510374908</v>
      </c>
      <c r="N22" s="3">
        <f t="shared" si="3"/>
        <v>7.2615556059876699E-2</v>
      </c>
      <c r="O22" s="6">
        <f t="shared" si="4"/>
        <v>13.77115392706528</v>
      </c>
      <c r="P22" s="3">
        <f t="shared" si="5"/>
        <v>7.2615556059876699E-2</v>
      </c>
      <c r="Q22" s="3">
        <f>IF(ISNUMBER(P22),SUMIF(A:A,A22,P:P),"")</f>
        <v>0.89065685077219725</v>
      </c>
      <c r="R22" s="3">
        <f t="shared" si="6"/>
        <v>8.1530340216795269E-2</v>
      </c>
      <c r="S22" s="7">
        <f t="shared" si="7"/>
        <v>12.26537258817914</v>
      </c>
    </row>
    <row r="23" spans="1:19" x14ac:dyDescent="0.3">
      <c r="A23" s="1">
        <v>3</v>
      </c>
      <c r="B23" s="5">
        <v>0.56597222222222221</v>
      </c>
      <c r="C23" s="1" t="s">
        <v>21</v>
      </c>
      <c r="D23" s="1">
        <v>4</v>
      </c>
      <c r="E23" s="1">
        <v>4</v>
      </c>
      <c r="F23" s="1" t="s">
        <v>34</v>
      </c>
      <c r="G23" s="1">
        <v>47.04</v>
      </c>
      <c r="H23" s="1">
        <f>1+COUNTIFS(A:A,A23,G:G,"&gt;"&amp;G23)</f>
        <v>6</v>
      </c>
      <c r="I23" s="2">
        <f>AVERAGEIF(A:A,A23,G:G)</f>
        <v>47.72</v>
      </c>
      <c r="J23" s="2">
        <f t="shared" si="0"/>
        <v>-0.67999999999999972</v>
      </c>
      <c r="K23" s="2">
        <f t="shared" si="1"/>
        <v>89.32</v>
      </c>
      <c r="L23" s="2">
        <f t="shared" si="2"/>
        <v>212.55483454622097</v>
      </c>
      <c r="M23" s="2">
        <f>SUMIF(A:A,A23,L:L)</f>
        <v>3085.830510374908</v>
      </c>
      <c r="N23" s="3">
        <f t="shared" si="3"/>
        <v>6.888091676830202E-2</v>
      </c>
      <c r="O23" s="6">
        <f t="shared" si="4"/>
        <v>14.517809096004733</v>
      </c>
      <c r="P23" s="3">
        <f t="shared" si="5"/>
        <v>6.888091676830202E-2</v>
      </c>
      <c r="Q23" s="3">
        <f>IF(ISNUMBER(P23),SUMIF(A:A,A23,P:P),"")</f>
        <v>0.89065685077219725</v>
      </c>
      <c r="R23" s="3">
        <f t="shared" si="6"/>
        <v>7.7337210968042788E-2</v>
      </c>
      <c r="S23" s="7">
        <f t="shared" si="7"/>
        <v>12.930386129559535</v>
      </c>
    </row>
    <row r="24" spans="1:19" x14ac:dyDescent="0.3">
      <c r="A24" s="1">
        <v>3</v>
      </c>
      <c r="B24" s="5">
        <v>0.56597222222222221</v>
      </c>
      <c r="C24" s="1" t="s">
        <v>21</v>
      </c>
      <c r="D24" s="1">
        <v>4</v>
      </c>
      <c r="E24" s="1">
        <v>7</v>
      </c>
      <c r="F24" s="1" t="s">
        <v>37</v>
      </c>
      <c r="G24" s="1">
        <v>46.91</v>
      </c>
      <c r="H24" s="1">
        <f>1+COUNTIFS(A:A,A24,G:G,"&gt;"&amp;G24)</f>
        <v>7</v>
      </c>
      <c r="I24" s="2">
        <f>AVERAGEIF(A:A,A24,G:G)</f>
        <v>47.72</v>
      </c>
      <c r="J24" s="2">
        <f t="shared" si="0"/>
        <v>-0.81000000000000227</v>
      </c>
      <c r="K24" s="2">
        <f t="shared" si="1"/>
        <v>89.19</v>
      </c>
      <c r="L24" s="2">
        <f t="shared" si="2"/>
        <v>210.90335597617161</v>
      </c>
      <c r="M24" s="2">
        <f>SUMIF(A:A,A24,L:L)</f>
        <v>3085.830510374908</v>
      </c>
      <c r="N24" s="3">
        <f t="shared" si="3"/>
        <v>6.8345735537674826E-2</v>
      </c>
      <c r="O24" s="6">
        <f t="shared" si="4"/>
        <v>14.631490789191393</v>
      </c>
      <c r="P24" s="3">
        <f t="shared" si="5"/>
        <v>6.8345735537674826E-2</v>
      </c>
      <c r="Q24" s="3">
        <f>IF(ISNUMBER(P24),SUMIF(A:A,A24,P:P),"")</f>
        <v>0.89065685077219725</v>
      </c>
      <c r="R24" s="3">
        <f t="shared" si="6"/>
        <v>7.6736327215604125E-2</v>
      </c>
      <c r="S24" s="7">
        <f t="shared" si="7"/>
        <v>13.031637508403618</v>
      </c>
    </row>
    <row r="25" spans="1:19" x14ac:dyDescent="0.3">
      <c r="A25" s="1">
        <v>3</v>
      </c>
      <c r="B25" s="5">
        <v>0.56597222222222221</v>
      </c>
      <c r="C25" s="1" t="s">
        <v>21</v>
      </c>
      <c r="D25" s="1">
        <v>4</v>
      </c>
      <c r="E25" s="1">
        <v>8</v>
      </c>
      <c r="F25" s="1" t="s">
        <v>38</v>
      </c>
      <c r="G25" s="1">
        <v>45.98</v>
      </c>
      <c r="H25" s="1">
        <f>1+COUNTIFS(A:A,A25,G:G,"&gt;"&amp;G25)</f>
        <v>8</v>
      </c>
      <c r="I25" s="2">
        <f>AVERAGEIF(A:A,A25,G:G)</f>
        <v>47.72</v>
      </c>
      <c r="J25" s="2">
        <f t="shared" si="0"/>
        <v>-1.740000000000002</v>
      </c>
      <c r="K25" s="2">
        <f t="shared" si="1"/>
        <v>88.259999999999991</v>
      </c>
      <c r="L25" s="2">
        <f t="shared" si="2"/>
        <v>199.45726443010048</v>
      </c>
      <c r="M25" s="2">
        <f>SUMIF(A:A,A25,L:L)</f>
        <v>3085.830510374908</v>
      </c>
      <c r="N25" s="3">
        <f t="shared" si="3"/>
        <v>6.4636493728188513E-2</v>
      </c>
      <c r="O25" s="6">
        <f t="shared" si="4"/>
        <v>15.471136231572718</v>
      </c>
      <c r="P25" s="3">
        <f t="shared" si="5"/>
        <v>6.4636493728188513E-2</v>
      </c>
      <c r="Q25" s="3">
        <f>IF(ISNUMBER(P25),SUMIF(A:A,A25,P:P),"")</f>
        <v>0.89065685077219725</v>
      </c>
      <c r="R25" s="3">
        <f t="shared" si="6"/>
        <v>7.2571713418191117E-2</v>
      </c>
      <c r="S25" s="7">
        <f t="shared" si="7"/>
        <v>13.779473473880197</v>
      </c>
    </row>
    <row r="26" spans="1:19" x14ac:dyDescent="0.3">
      <c r="A26" s="1">
        <v>3</v>
      </c>
      <c r="B26" s="5">
        <v>0.56597222222222221</v>
      </c>
      <c r="C26" s="1" t="s">
        <v>21</v>
      </c>
      <c r="D26" s="1">
        <v>4</v>
      </c>
      <c r="E26" s="1">
        <v>5</v>
      </c>
      <c r="F26" s="1" t="s">
        <v>35</v>
      </c>
      <c r="G26" s="1">
        <v>41.64</v>
      </c>
      <c r="H26" s="1">
        <f>1+COUNTIFS(A:A,A26,G:G,"&gt;"&amp;G26)</f>
        <v>9</v>
      </c>
      <c r="I26" s="2">
        <f>AVERAGEIF(A:A,A26,G:G)</f>
        <v>47.72</v>
      </c>
      <c r="J26" s="2">
        <f t="shared" si="0"/>
        <v>-6.0799999999999983</v>
      </c>
      <c r="K26" s="2">
        <f t="shared" si="1"/>
        <v>83.92</v>
      </c>
      <c r="L26" s="2">
        <f t="shared" si="2"/>
        <v>153.73033560456165</v>
      </c>
      <c r="M26" s="2">
        <f>SUMIF(A:A,A26,L:L)</f>
        <v>3085.830510374908</v>
      </c>
      <c r="N26" s="3">
        <f t="shared" si="3"/>
        <v>4.9818139748020192E-2</v>
      </c>
      <c r="O26" s="6">
        <f t="shared" si="4"/>
        <v>20.073009651865629</v>
      </c>
      <c r="P26" s="3">
        <f t="shared" si="5"/>
        <v>4.9818139748020192E-2</v>
      </c>
      <c r="Q26" s="3">
        <f>IF(ISNUMBER(P26),SUMIF(A:A,A26,P:P),"")</f>
        <v>0.89065685077219725</v>
      </c>
      <c r="R26" s="3">
        <f t="shared" si="6"/>
        <v>5.5934156577617959E-2</v>
      </c>
      <c r="S26" s="7">
        <f t="shared" si="7"/>
        <v>17.87816356205056</v>
      </c>
    </row>
    <row r="27" spans="1:19" x14ac:dyDescent="0.3">
      <c r="A27" s="1">
        <v>3</v>
      </c>
      <c r="B27" s="5">
        <v>0.56597222222222221</v>
      </c>
      <c r="C27" s="1" t="s">
        <v>21</v>
      </c>
      <c r="D27" s="1">
        <v>4</v>
      </c>
      <c r="E27" s="1">
        <v>3</v>
      </c>
      <c r="F27" s="1" t="s">
        <v>33</v>
      </c>
      <c r="G27" s="1">
        <v>39.56</v>
      </c>
      <c r="H27" s="1">
        <f>1+COUNTIFS(A:A,A27,G:G,"&gt;"&amp;G27)</f>
        <v>10</v>
      </c>
      <c r="I27" s="2">
        <f>AVERAGEIF(A:A,A27,G:G)</f>
        <v>47.72</v>
      </c>
      <c r="J27" s="2">
        <f t="shared" si="0"/>
        <v>-8.1599999999999966</v>
      </c>
      <c r="K27" s="2">
        <f t="shared" si="1"/>
        <v>81.84</v>
      </c>
      <c r="L27" s="2">
        <f t="shared" si="2"/>
        <v>135.69368102682873</v>
      </c>
      <c r="M27" s="2">
        <f>SUMIF(A:A,A27,L:L)</f>
        <v>3085.830510374908</v>
      </c>
      <c r="N27" s="3">
        <f t="shared" si="3"/>
        <v>4.3973147770304095E-2</v>
      </c>
      <c r="O27" s="6">
        <f t="shared" si="4"/>
        <v>22.741151150323585</v>
      </c>
      <c r="P27" s="3" t="str">
        <f t="shared" si="5"/>
        <v/>
      </c>
      <c r="Q27" s="3" t="str">
        <f>IF(ISNUMBER(P27),SUMIF(A:A,A27,P:P),"")</f>
        <v/>
      </c>
      <c r="R27" s="3" t="str">
        <f t="shared" si="6"/>
        <v/>
      </c>
      <c r="S27" s="7" t="str">
        <f t="shared" si="7"/>
        <v/>
      </c>
    </row>
    <row r="28" spans="1:19" x14ac:dyDescent="0.3">
      <c r="A28" s="1">
        <v>3</v>
      </c>
      <c r="B28" s="5">
        <v>0.56597222222222221</v>
      </c>
      <c r="C28" s="1" t="s">
        <v>21</v>
      </c>
      <c r="D28" s="1">
        <v>4</v>
      </c>
      <c r="E28" s="1">
        <v>10</v>
      </c>
      <c r="F28" s="1" t="s">
        <v>40</v>
      </c>
      <c r="G28" s="1">
        <v>35.200000000000003</v>
      </c>
      <c r="H28" s="1">
        <f>1+COUNTIFS(A:A,A28,G:G,"&gt;"&amp;G28)</f>
        <v>11</v>
      </c>
      <c r="I28" s="2">
        <f>AVERAGEIF(A:A,A28,G:G)</f>
        <v>47.72</v>
      </c>
      <c r="J28" s="2">
        <f t="shared" si="0"/>
        <v>-12.519999999999996</v>
      </c>
      <c r="K28" s="2">
        <f t="shared" si="1"/>
        <v>77.48</v>
      </c>
      <c r="L28" s="2">
        <f t="shared" si="2"/>
        <v>104.45955886549989</v>
      </c>
      <c r="M28" s="2">
        <f>SUMIF(A:A,A28,L:L)</f>
        <v>3085.830510374908</v>
      </c>
      <c r="N28" s="3">
        <f t="shared" si="3"/>
        <v>3.3851359792540496E-2</v>
      </c>
      <c r="O28" s="6">
        <f t="shared" si="4"/>
        <v>29.540910797337027</v>
      </c>
      <c r="P28" s="3" t="str">
        <f t="shared" si="5"/>
        <v/>
      </c>
      <c r="Q28" s="3" t="str">
        <f>IF(ISNUMBER(P28),SUMIF(A:A,A28,P:P),"")</f>
        <v/>
      </c>
      <c r="R28" s="3" t="str">
        <f t="shared" si="6"/>
        <v/>
      </c>
      <c r="S28" s="7" t="str">
        <f t="shared" si="7"/>
        <v/>
      </c>
    </row>
    <row r="29" spans="1:19" x14ac:dyDescent="0.3">
      <c r="A29" s="1">
        <v>3</v>
      </c>
      <c r="B29" s="5">
        <v>0.56597222222222221</v>
      </c>
      <c r="C29" s="1" t="s">
        <v>21</v>
      </c>
      <c r="D29" s="1">
        <v>4</v>
      </c>
      <c r="E29" s="1">
        <v>12</v>
      </c>
      <c r="F29" s="1" t="s">
        <v>42</v>
      </c>
      <c r="G29" s="1">
        <v>34.01</v>
      </c>
      <c r="H29" s="1">
        <f>1+COUNTIFS(A:A,A29,G:G,"&gt;"&amp;G29)</f>
        <v>12</v>
      </c>
      <c r="I29" s="2">
        <f>AVERAGEIF(A:A,A29,G:G)</f>
        <v>47.72</v>
      </c>
      <c r="J29" s="2">
        <f t="shared" si="0"/>
        <v>-13.71</v>
      </c>
      <c r="K29" s="2">
        <f t="shared" si="1"/>
        <v>76.289999999999992</v>
      </c>
      <c r="L29" s="2">
        <f t="shared" si="2"/>
        <v>97.261186095301397</v>
      </c>
      <c r="M29" s="2">
        <f>SUMIF(A:A,A29,L:L)</f>
        <v>3085.830510374908</v>
      </c>
      <c r="N29" s="3">
        <f t="shared" si="3"/>
        <v>3.1518641664958068E-2</v>
      </c>
      <c r="O29" s="6">
        <f t="shared" si="4"/>
        <v>31.727255591467458</v>
      </c>
      <c r="P29" s="3" t="str">
        <f t="shared" si="5"/>
        <v/>
      </c>
      <c r="Q29" s="3" t="str">
        <f>IF(ISNUMBER(P29),SUMIF(A:A,A29,P:P),"")</f>
        <v/>
      </c>
      <c r="R29" s="3" t="str">
        <f t="shared" si="6"/>
        <v/>
      </c>
      <c r="S29" s="7" t="str">
        <f t="shared" si="7"/>
        <v/>
      </c>
    </row>
    <row r="30" spans="1:19" x14ac:dyDescent="0.3">
      <c r="A30" s="1"/>
      <c r="B30" s="5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3"/>
      <c r="O30" s="6"/>
      <c r="P30" s="3"/>
      <c r="Q30" s="3"/>
      <c r="R30" s="3"/>
      <c r="S30" s="7"/>
    </row>
    <row r="31" spans="1:19" x14ac:dyDescent="0.3">
      <c r="A31" s="1">
        <v>4</v>
      </c>
      <c r="B31" s="5">
        <v>0.59027777777777779</v>
      </c>
      <c r="C31" s="1" t="s">
        <v>21</v>
      </c>
      <c r="D31" s="1">
        <v>5</v>
      </c>
      <c r="E31" s="1">
        <v>5</v>
      </c>
      <c r="F31" s="1" t="s">
        <v>45</v>
      </c>
      <c r="G31" s="1">
        <v>67.86</v>
      </c>
      <c r="H31" s="1">
        <f>1+COUNTIFS(A:A,A31,G:G,"&gt;"&amp;G31)</f>
        <v>1</v>
      </c>
      <c r="I31" s="2">
        <f>AVERAGEIF(A:A,A31,G:G)</f>
        <v>49.751999999999995</v>
      </c>
      <c r="J31" s="2">
        <f t="shared" si="0"/>
        <v>18.108000000000004</v>
      </c>
      <c r="K31" s="2">
        <f t="shared" si="1"/>
        <v>108.108</v>
      </c>
      <c r="L31" s="2">
        <f t="shared" si="2"/>
        <v>656.20943587802321</v>
      </c>
      <c r="M31" s="2">
        <f>SUMIF(A:A,A31,L:L)</f>
        <v>2640.0305224350618</v>
      </c>
      <c r="N31" s="3">
        <f t="shared" si="3"/>
        <v>0.24856130650821456</v>
      </c>
      <c r="O31" s="6">
        <f t="shared" si="4"/>
        <v>4.0231523323078102</v>
      </c>
      <c r="P31" s="3">
        <f t="shared" si="5"/>
        <v>0.24856130650821456</v>
      </c>
      <c r="Q31" s="3">
        <f>IF(ISNUMBER(P31),SUMIF(A:A,A31,P:P),"")</f>
        <v>0.97423828380792399</v>
      </c>
      <c r="R31" s="3">
        <f t="shared" si="6"/>
        <v>0.25513399610686999</v>
      </c>
      <c r="S31" s="7">
        <f t="shared" si="7"/>
        <v>3.919509023725408</v>
      </c>
    </row>
    <row r="32" spans="1:19" x14ac:dyDescent="0.3">
      <c r="A32" s="1">
        <v>4</v>
      </c>
      <c r="B32" s="5">
        <v>0.59027777777777779</v>
      </c>
      <c r="C32" s="1" t="s">
        <v>21</v>
      </c>
      <c r="D32" s="1">
        <v>5</v>
      </c>
      <c r="E32" s="1">
        <v>9</v>
      </c>
      <c r="F32" s="1" t="s">
        <v>48</v>
      </c>
      <c r="G32" s="1">
        <v>63.32</v>
      </c>
      <c r="H32" s="1">
        <f>1+COUNTIFS(A:A,A32,G:G,"&gt;"&amp;G32)</f>
        <v>2</v>
      </c>
      <c r="I32" s="2">
        <f>AVERAGEIF(A:A,A32,G:G)</f>
        <v>49.751999999999995</v>
      </c>
      <c r="J32" s="2">
        <f t="shared" si="0"/>
        <v>13.568000000000005</v>
      </c>
      <c r="K32" s="2">
        <f t="shared" si="1"/>
        <v>103.56800000000001</v>
      </c>
      <c r="L32" s="2">
        <f t="shared" si="2"/>
        <v>499.73602049861876</v>
      </c>
      <c r="M32" s="2">
        <f>SUMIF(A:A,A32,L:L)</f>
        <v>2640.0305224350618</v>
      </c>
      <c r="N32" s="3">
        <f t="shared" si="3"/>
        <v>0.18929175865651796</v>
      </c>
      <c r="O32" s="6">
        <f t="shared" si="4"/>
        <v>5.2828501731792992</v>
      </c>
      <c r="P32" s="3">
        <f t="shared" si="5"/>
        <v>0.18929175865651796</v>
      </c>
      <c r="Q32" s="3">
        <f>IF(ISNUMBER(P32),SUMIF(A:A,A32,P:P),"")</f>
        <v>0.97423828380792399</v>
      </c>
      <c r="R32" s="3">
        <f t="shared" si="6"/>
        <v>0.19429718766198453</v>
      </c>
      <c r="S32" s="7">
        <f t="shared" si="7"/>
        <v>5.1467548863325945</v>
      </c>
    </row>
    <row r="33" spans="1:19" x14ac:dyDescent="0.3">
      <c r="A33" s="1">
        <v>4</v>
      </c>
      <c r="B33" s="5">
        <v>0.59027777777777779</v>
      </c>
      <c r="C33" s="1" t="s">
        <v>21</v>
      </c>
      <c r="D33" s="1">
        <v>5</v>
      </c>
      <c r="E33" s="1">
        <v>10</v>
      </c>
      <c r="F33" s="1" t="s">
        <v>49</v>
      </c>
      <c r="G33" s="1">
        <v>53.14</v>
      </c>
      <c r="H33" s="1">
        <f>1+COUNTIFS(A:A,A33,G:G,"&gt;"&amp;G33)</f>
        <v>3</v>
      </c>
      <c r="I33" s="2">
        <f>AVERAGEIF(A:A,A33,G:G)</f>
        <v>49.751999999999995</v>
      </c>
      <c r="J33" s="2">
        <f t="shared" si="0"/>
        <v>3.3880000000000052</v>
      </c>
      <c r="K33" s="2">
        <f t="shared" si="1"/>
        <v>93.388000000000005</v>
      </c>
      <c r="L33" s="2">
        <f t="shared" si="2"/>
        <v>271.31486231199386</v>
      </c>
      <c r="M33" s="2">
        <f>SUMIF(A:A,A33,L:L)</f>
        <v>2640.0305224350618</v>
      </c>
      <c r="N33" s="3">
        <f t="shared" si="3"/>
        <v>0.10276959300521403</v>
      </c>
      <c r="O33" s="6">
        <f t="shared" si="4"/>
        <v>9.7305046245465316</v>
      </c>
      <c r="P33" s="3">
        <f t="shared" si="5"/>
        <v>0.10276959300521403</v>
      </c>
      <c r="Q33" s="3">
        <f>IF(ISNUMBER(P33),SUMIF(A:A,A33,P:P),"")</f>
        <v>0.97423828380792399</v>
      </c>
      <c r="R33" s="3">
        <f t="shared" si="6"/>
        <v>0.10548712231213815</v>
      </c>
      <c r="S33" s="7">
        <f t="shared" si="7"/>
        <v>9.4798301260032805</v>
      </c>
    </row>
    <row r="34" spans="1:19" x14ac:dyDescent="0.3">
      <c r="A34" s="1">
        <v>4</v>
      </c>
      <c r="B34" s="5">
        <v>0.59027777777777779</v>
      </c>
      <c r="C34" s="1" t="s">
        <v>21</v>
      </c>
      <c r="D34" s="1">
        <v>5</v>
      </c>
      <c r="E34" s="1">
        <v>4</v>
      </c>
      <c r="F34" s="1" t="s">
        <v>44</v>
      </c>
      <c r="G34" s="1">
        <v>49.43</v>
      </c>
      <c r="H34" s="1">
        <f>1+COUNTIFS(A:A,A34,G:G,"&gt;"&amp;G34)</f>
        <v>4</v>
      </c>
      <c r="I34" s="2">
        <f>AVERAGEIF(A:A,A34,G:G)</f>
        <v>49.751999999999995</v>
      </c>
      <c r="J34" s="2">
        <f t="shared" si="0"/>
        <v>-0.32199999999999562</v>
      </c>
      <c r="K34" s="2">
        <f t="shared" si="1"/>
        <v>89.677999999999997</v>
      </c>
      <c r="L34" s="2">
        <f t="shared" si="2"/>
        <v>217.16990075916155</v>
      </c>
      <c r="M34" s="2">
        <f>SUMIF(A:A,A34,L:L)</f>
        <v>2640.0305224350618</v>
      </c>
      <c r="N34" s="3">
        <f t="shared" si="3"/>
        <v>8.226037498947264E-2</v>
      </c>
      <c r="O34" s="6">
        <f t="shared" si="4"/>
        <v>12.156521291423436</v>
      </c>
      <c r="P34" s="3">
        <f t="shared" si="5"/>
        <v>8.226037498947264E-2</v>
      </c>
      <c r="Q34" s="3">
        <f>IF(ISNUMBER(P34),SUMIF(A:A,A34,P:P),"")</f>
        <v>0.97423828380792399</v>
      </c>
      <c r="R34" s="3">
        <f t="shared" si="6"/>
        <v>8.4435580449526551E-2</v>
      </c>
      <c r="S34" s="7">
        <f t="shared" si="7"/>
        <v>11.843348440030855</v>
      </c>
    </row>
    <row r="35" spans="1:19" x14ac:dyDescent="0.3">
      <c r="A35" s="1">
        <v>4</v>
      </c>
      <c r="B35" s="5">
        <v>0.59027777777777779</v>
      </c>
      <c r="C35" s="1" t="s">
        <v>21</v>
      </c>
      <c r="D35" s="1">
        <v>5</v>
      </c>
      <c r="E35" s="1">
        <v>12</v>
      </c>
      <c r="F35" s="1" t="s">
        <v>51</v>
      </c>
      <c r="G35" s="1">
        <v>48.11</v>
      </c>
      <c r="H35" s="1">
        <f>1+COUNTIFS(A:A,A35,G:G,"&gt;"&amp;G35)</f>
        <v>5</v>
      </c>
      <c r="I35" s="2">
        <f>AVERAGEIF(A:A,A35,G:G)</f>
        <v>49.751999999999995</v>
      </c>
      <c r="J35" s="2">
        <f t="shared" si="0"/>
        <v>-1.6419999999999959</v>
      </c>
      <c r="K35" s="2">
        <f t="shared" si="1"/>
        <v>88.358000000000004</v>
      </c>
      <c r="L35" s="2">
        <f t="shared" si="2"/>
        <v>200.63352797071039</v>
      </c>
      <c r="M35" s="2">
        <f>SUMIF(A:A,A35,L:L)</f>
        <v>2640.0305224350618</v>
      </c>
      <c r="N35" s="3">
        <f t="shared" si="3"/>
        <v>7.5996669836094849E-2</v>
      </c>
      <c r="O35" s="6">
        <f t="shared" si="4"/>
        <v>13.158471314029171</v>
      </c>
      <c r="P35" s="3">
        <f t="shared" si="5"/>
        <v>7.5996669836094849E-2</v>
      </c>
      <c r="Q35" s="3">
        <f>IF(ISNUMBER(P35),SUMIF(A:A,A35,P:P),"")</f>
        <v>0.97423828380792399</v>
      </c>
      <c r="R35" s="3">
        <f t="shared" si="6"/>
        <v>7.8006244569914659E-2</v>
      </c>
      <c r="S35" s="7">
        <f t="shared" si="7"/>
        <v>12.819486510515578</v>
      </c>
    </row>
    <row r="36" spans="1:19" x14ac:dyDescent="0.3">
      <c r="A36" s="1">
        <v>4</v>
      </c>
      <c r="B36" s="5">
        <v>0.59027777777777779</v>
      </c>
      <c r="C36" s="1" t="s">
        <v>21</v>
      </c>
      <c r="D36" s="1">
        <v>5</v>
      </c>
      <c r="E36" s="1">
        <v>1</v>
      </c>
      <c r="F36" s="1" t="s">
        <v>43</v>
      </c>
      <c r="G36" s="1">
        <v>47.53</v>
      </c>
      <c r="H36" s="1">
        <f>1+COUNTIFS(A:A,A36,G:G,"&gt;"&amp;G36)</f>
        <v>6</v>
      </c>
      <c r="I36" s="2">
        <f>AVERAGEIF(A:A,A36,G:G)</f>
        <v>49.751999999999995</v>
      </c>
      <c r="J36" s="2">
        <f t="shared" si="0"/>
        <v>-2.2219999999999942</v>
      </c>
      <c r="K36" s="2">
        <f t="shared" si="1"/>
        <v>87.778000000000006</v>
      </c>
      <c r="L36" s="2">
        <f t="shared" si="2"/>
        <v>193.771571730555</v>
      </c>
      <c r="M36" s="2">
        <f>SUMIF(A:A,A36,L:L)</f>
        <v>2640.0305224350618</v>
      </c>
      <c r="N36" s="3">
        <f t="shared" si="3"/>
        <v>7.3397474038227259E-2</v>
      </c>
      <c r="O36" s="6">
        <f t="shared" si="4"/>
        <v>13.62444706856226</v>
      </c>
      <c r="P36" s="3">
        <f t="shared" si="5"/>
        <v>7.3397474038227259E-2</v>
      </c>
      <c r="Q36" s="3">
        <f>IF(ISNUMBER(P36),SUMIF(A:A,A36,P:P),"")</f>
        <v>0.97423828380792399</v>
      </c>
      <c r="R36" s="3">
        <f t="shared" si="6"/>
        <v>7.5338318415639219E-2</v>
      </c>
      <c r="S36" s="7">
        <f t="shared" si="7"/>
        <v>13.273457929907996</v>
      </c>
    </row>
    <row r="37" spans="1:19" x14ac:dyDescent="0.3">
      <c r="A37" s="1">
        <v>4</v>
      </c>
      <c r="B37" s="5">
        <v>0.59027777777777779</v>
      </c>
      <c r="C37" s="1" t="s">
        <v>21</v>
      </c>
      <c r="D37" s="1">
        <v>5</v>
      </c>
      <c r="E37" s="1">
        <v>6</v>
      </c>
      <c r="F37" s="1" t="s">
        <v>46</v>
      </c>
      <c r="G37" s="1">
        <v>47.33</v>
      </c>
      <c r="H37" s="1">
        <f>1+COUNTIFS(A:A,A37,G:G,"&gt;"&amp;G37)</f>
        <v>7</v>
      </c>
      <c r="I37" s="2">
        <f>AVERAGEIF(A:A,A37,G:G)</f>
        <v>49.751999999999995</v>
      </c>
      <c r="J37" s="2">
        <f t="shared" si="0"/>
        <v>-2.421999999999997</v>
      </c>
      <c r="K37" s="2">
        <f t="shared" si="1"/>
        <v>87.578000000000003</v>
      </c>
      <c r="L37" s="2">
        <f t="shared" si="2"/>
        <v>191.46020878375782</v>
      </c>
      <c r="M37" s="2">
        <f>SUMIF(A:A,A37,L:L)</f>
        <v>2640.0305224350618</v>
      </c>
      <c r="N37" s="3">
        <f t="shared" si="3"/>
        <v>7.2521967892690248E-2</v>
      </c>
      <c r="O37" s="6">
        <f t="shared" si="4"/>
        <v>13.788925329214537</v>
      </c>
      <c r="P37" s="3">
        <f t="shared" si="5"/>
        <v>7.2521967892690248E-2</v>
      </c>
      <c r="Q37" s="3">
        <f>IF(ISNUMBER(P37),SUMIF(A:A,A37,P:P),"")</f>
        <v>0.97423828380792399</v>
      </c>
      <c r="R37" s="3">
        <f t="shared" si="6"/>
        <v>7.4439661321078127E-2</v>
      </c>
      <c r="S37" s="7">
        <f t="shared" si="7"/>
        <v>13.433698948289583</v>
      </c>
    </row>
    <row r="38" spans="1:19" x14ac:dyDescent="0.3">
      <c r="A38" s="1">
        <v>4</v>
      </c>
      <c r="B38" s="5">
        <v>0.59027777777777779</v>
      </c>
      <c r="C38" s="1" t="s">
        <v>21</v>
      </c>
      <c r="D38" s="1">
        <v>5</v>
      </c>
      <c r="E38" s="1">
        <v>11</v>
      </c>
      <c r="F38" s="1" t="s">
        <v>50</v>
      </c>
      <c r="G38" s="1">
        <v>46.92</v>
      </c>
      <c r="H38" s="1">
        <f>1+COUNTIFS(A:A,A38,G:G,"&gt;"&amp;G38)</f>
        <v>8</v>
      </c>
      <c r="I38" s="2">
        <f>AVERAGEIF(A:A,A38,G:G)</f>
        <v>49.751999999999995</v>
      </c>
      <c r="J38" s="2">
        <f t="shared" si="0"/>
        <v>-2.8319999999999936</v>
      </c>
      <c r="K38" s="2">
        <f t="shared" si="1"/>
        <v>87.168000000000006</v>
      </c>
      <c r="L38" s="2">
        <f t="shared" si="2"/>
        <v>186.80774754220263</v>
      </c>
      <c r="M38" s="2">
        <f>SUMIF(A:A,A38,L:L)</f>
        <v>2640.0305224350618</v>
      </c>
      <c r="N38" s="3">
        <f t="shared" si="3"/>
        <v>7.0759692342457617E-2</v>
      </c>
      <c r="O38" s="6">
        <f t="shared" si="4"/>
        <v>14.132339569260317</v>
      </c>
      <c r="P38" s="3">
        <f t="shared" si="5"/>
        <v>7.0759692342457617E-2</v>
      </c>
      <c r="Q38" s="3">
        <f>IF(ISNUMBER(P38),SUMIF(A:A,A38,P:P),"")</f>
        <v>0.97423828380792399</v>
      </c>
      <c r="R38" s="3">
        <f t="shared" si="6"/>
        <v>7.2630786039207071E-2</v>
      </c>
      <c r="S38" s="7">
        <f t="shared" si="7"/>
        <v>13.768266248146986</v>
      </c>
    </row>
    <row r="39" spans="1:19" x14ac:dyDescent="0.3">
      <c r="A39" s="1">
        <v>4</v>
      </c>
      <c r="B39" s="5">
        <v>0.59027777777777779</v>
      </c>
      <c r="C39" s="1" t="s">
        <v>21</v>
      </c>
      <c r="D39" s="1">
        <v>5</v>
      </c>
      <c r="E39" s="1">
        <v>7</v>
      </c>
      <c r="F39" s="1" t="s">
        <v>47</v>
      </c>
      <c r="G39" s="1">
        <v>43.8</v>
      </c>
      <c r="H39" s="1">
        <f>1+COUNTIFS(A:A,A39,G:G,"&gt;"&amp;G39)</f>
        <v>9</v>
      </c>
      <c r="I39" s="2">
        <f>AVERAGEIF(A:A,A39,G:G)</f>
        <v>49.751999999999995</v>
      </c>
      <c r="J39" s="2">
        <f t="shared" si="0"/>
        <v>-5.9519999999999982</v>
      </c>
      <c r="K39" s="2">
        <f t="shared" si="1"/>
        <v>84.048000000000002</v>
      </c>
      <c r="L39" s="2">
        <f t="shared" si="2"/>
        <v>154.91552990264813</v>
      </c>
      <c r="M39" s="2">
        <f>SUMIF(A:A,A39,L:L)</f>
        <v>2640.0305224350618</v>
      </c>
      <c r="N39" s="3">
        <f t="shared" si="3"/>
        <v>5.867944653903473E-2</v>
      </c>
      <c r="O39" s="6">
        <f t="shared" si="4"/>
        <v>17.041742193917596</v>
      </c>
      <c r="P39" s="3">
        <f t="shared" si="5"/>
        <v>5.867944653903473E-2</v>
      </c>
      <c r="Q39" s="3">
        <f>IF(ISNUMBER(P39),SUMIF(A:A,A39,P:P),"")</f>
        <v>0.97423828380792399</v>
      </c>
      <c r="R39" s="3">
        <f t="shared" si="6"/>
        <v>6.0231103123641654E-2</v>
      </c>
      <c r="S39" s="7">
        <f t="shared" si="7"/>
        <v>16.602717668099363</v>
      </c>
    </row>
    <row r="40" spans="1:19" x14ac:dyDescent="0.3">
      <c r="A40" s="1">
        <v>4</v>
      </c>
      <c r="B40" s="5">
        <v>0.59027777777777779</v>
      </c>
      <c r="C40" s="1" t="s">
        <v>21</v>
      </c>
      <c r="D40" s="1">
        <v>5</v>
      </c>
      <c r="E40" s="1">
        <v>13</v>
      </c>
      <c r="F40" s="1" t="s">
        <v>52</v>
      </c>
      <c r="G40" s="1">
        <v>30.08</v>
      </c>
      <c r="H40" s="1">
        <f>1+COUNTIFS(A:A,A40,G:G,"&gt;"&amp;G40)</f>
        <v>10</v>
      </c>
      <c r="I40" s="2">
        <f>AVERAGEIF(A:A,A40,G:G)</f>
        <v>49.751999999999995</v>
      </c>
      <c r="J40" s="2">
        <f t="shared" si="0"/>
        <v>-19.671999999999997</v>
      </c>
      <c r="K40" s="2">
        <f t="shared" si="1"/>
        <v>70.328000000000003</v>
      </c>
      <c r="L40" s="2">
        <f t="shared" si="2"/>
        <v>68.011717057389944</v>
      </c>
      <c r="M40" s="2">
        <f>SUMIF(A:A,A40,L:L)</f>
        <v>2640.0305224350618</v>
      </c>
      <c r="N40" s="3">
        <f t="shared" si="3"/>
        <v>2.5761716192075904E-2</v>
      </c>
      <c r="O40" s="6">
        <f t="shared" si="4"/>
        <v>38.81728967682642</v>
      </c>
      <c r="P40" s="3" t="str">
        <f t="shared" si="5"/>
        <v/>
      </c>
      <c r="Q40" s="3" t="str">
        <f>IF(ISNUMBER(P40),SUMIF(A:A,A40,P:P),"")</f>
        <v/>
      </c>
      <c r="R40" s="3" t="str">
        <f t="shared" si="6"/>
        <v/>
      </c>
      <c r="S40" s="7" t="str">
        <f t="shared" si="7"/>
        <v/>
      </c>
    </row>
    <row r="41" spans="1:19" x14ac:dyDescent="0.3">
      <c r="A41" s="1"/>
      <c r="B41" s="5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3"/>
      <c r="O41" s="6"/>
      <c r="P41" s="3"/>
      <c r="Q41" s="3"/>
      <c r="R41" s="3"/>
      <c r="S41" s="7"/>
    </row>
    <row r="42" spans="1:19" x14ac:dyDescent="0.3">
      <c r="A42" s="1">
        <v>6</v>
      </c>
      <c r="B42" s="5">
        <v>0.61458333333333337</v>
      </c>
      <c r="C42" s="1" t="s">
        <v>21</v>
      </c>
      <c r="D42" s="1">
        <v>6</v>
      </c>
      <c r="E42" s="1">
        <v>4</v>
      </c>
      <c r="F42" s="1" t="s">
        <v>55</v>
      </c>
      <c r="G42" s="1">
        <v>67.319999999999993</v>
      </c>
      <c r="H42" s="1">
        <f>1+COUNTIFS(A:A,A42,G:G,"&gt;"&amp;G42)</f>
        <v>1</v>
      </c>
      <c r="I42" s="2">
        <f>AVERAGEIF(A:A,A42,G:G)</f>
        <v>42.972222222222221</v>
      </c>
      <c r="J42" s="2">
        <f t="shared" ref="J42:J57" si="8">G42-I42</f>
        <v>24.347777777777772</v>
      </c>
      <c r="K42" s="2">
        <f t="shared" ref="K42:K57" si="9">90+J42</f>
        <v>114.34777777777776</v>
      </c>
      <c r="L42" s="2">
        <f t="shared" ref="L42:L57" si="10">EXP(0.06*K42)</f>
        <v>954.19367709543064</v>
      </c>
      <c r="M42" s="2">
        <f>SUMIF(A:A,A42,L:L)</f>
        <v>2944.1939062521037</v>
      </c>
      <c r="N42" s="3">
        <f t="shared" ref="N42:N57" si="11">L42/M42</f>
        <v>0.32409335372550202</v>
      </c>
      <c r="O42" s="6">
        <f t="shared" ref="O42:O57" si="12">1/N42</f>
        <v>3.0855307228761375</v>
      </c>
      <c r="P42" s="3">
        <f t="shared" ref="P42:P57" si="13">IF(O42&gt;21,"",N42)</f>
        <v>0.32409335372550202</v>
      </c>
      <c r="Q42" s="3">
        <f>IF(ISNUMBER(P42),SUMIF(A:A,A42,P:P),"")</f>
        <v>0.8708630261957403</v>
      </c>
      <c r="R42" s="3">
        <f t="shared" ref="R42:R57" si="14">IFERROR(P42*(1/Q42),"")</f>
        <v>0.37215192742912118</v>
      </c>
      <c r="S42" s="7">
        <f t="shared" ref="S42:S57" si="15">IFERROR(1/R42,"")</f>
        <v>2.6870746227438436</v>
      </c>
    </row>
    <row r="43" spans="1:19" x14ac:dyDescent="0.3">
      <c r="A43" s="1">
        <v>6</v>
      </c>
      <c r="B43" s="5">
        <v>0.61458333333333337</v>
      </c>
      <c r="C43" s="1" t="s">
        <v>21</v>
      </c>
      <c r="D43" s="1">
        <v>6</v>
      </c>
      <c r="E43" s="1">
        <v>5</v>
      </c>
      <c r="F43" s="1" t="s">
        <v>56</v>
      </c>
      <c r="G43" s="1">
        <v>56.84</v>
      </c>
      <c r="H43" s="1">
        <f>1+COUNTIFS(A:A,A43,G:G,"&gt;"&amp;G43)</f>
        <v>2</v>
      </c>
      <c r="I43" s="2">
        <f>AVERAGEIF(A:A,A43,G:G)</f>
        <v>42.972222222222221</v>
      </c>
      <c r="J43" s="2">
        <f t="shared" si="8"/>
        <v>13.867777777777782</v>
      </c>
      <c r="K43" s="2">
        <f t="shared" si="9"/>
        <v>103.86777777777777</v>
      </c>
      <c r="L43" s="2">
        <f t="shared" si="10"/>
        <v>508.80592991577112</v>
      </c>
      <c r="M43" s="2">
        <f>SUMIF(A:A,A43,L:L)</f>
        <v>2944.1939062521037</v>
      </c>
      <c r="N43" s="3">
        <f t="shared" si="11"/>
        <v>0.17281671863911649</v>
      </c>
      <c r="O43" s="6">
        <f t="shared" si="12"/>
        <v>5.7864771873619718</v>
      </c>
      <c r="P43" s="3">
        <f t="shared" si="13"/>
        <v>0.17281671863911649</v>
      </c>
      <c r="Q43" s="3">
        <f>IF(ISNUMBER(P43),SUMIF(A:A,A43,P:P),"")</f>
        <v>0.8708630261957403</v>
      </c>
      <c r="R43" s="3">
        <f t="shared" si="14"/>
        <v>0.19844305412074434</v>
      </c>
      <c r="S43" s="7">
        <f t="shared" si="15"/>
        <v>5.0392290343986623</v>
      </c>
    </row>
    <row r="44" spans="1:19" x14ac:dyDescent="0.3">
      <c r="A44" s="1">
        <v>6</v>
      </c>
      <c r="B44" s="5">
        <v>0.61458333333333337</v>
      </c>
      <c r="C44" s="1" t="s">
        <v>21</v>
      </c>
      <c r="D44" s="1">
        <v>6</v>
      </c>
      <c r="E44" s="1">
        <v>3</v>
      </c>
      <c r="F44" s="1" t="s">
        <v>54</v>
      </c>
      <c r="G44" s="1">
        <v>56.42</v>
      </c>
      <c r="H44" s="1">
        <f>1+COUNTIFS(A:A,A44,G:G,"&gt;"&amp;G44)</f>
        <v>3</v>
      </c>
      <c r="I44" s="2">
        <f>AVERAGEIF(A:A,A44,G:G)</f>
        <v>42.972222222222221</v>
      </c>
      <c r="J44" s="2">
        <f t="shared" si="8"/>
        <v>13.44777777777778</v>
      </c>
      <c r="K44" s="2">
        <f t="shared" si="9"/>
        <v>103.44777777777779</v>
      </c>
      <c r="L44" s="2">
        <f t="shared" si="10"/>
        <v>496.14422797650377</v>
      </c>
      <c r="M44" s="2">
        <f>SUMIF(A:A,A44,L:L)</f>
        <v>2944.1939062521037</v>
      </c>
      <c r="N44" s="3">
        <f t="shared" si="11"/>
        <v>0.16851615205198384</v>
      </c>
      <c r="O44" s="6">
        <f t="shared" si="12"/>
        <v>5.9341492659500092</v>
      </c>
      <c r="P44" s="3">
        <f t="shared" si="13"/>
        <v>0.16851615205198384</v>
      </c>
      <c r="Q44" s="3">
        <f>IF(ISNUMBER(P44),SUMIF(A:A,A44,P:P),"")</f>
        <v>0.8708630261957403</v>
      </c>
      <c r="R44" s="3">
        <f t="shared" si="14"/>
        <v>0.19350477283221706</v>
      </c>
      <c r="S44" s="7">
        <f t="shared" si="15"/>
        <v>5.1678311876424559</v>
      </c>
    </row>
    <row r="45" spans="1:19" x14ac:dyDescent="0.3">
      <c r="A45" s="1">
        <v>6</v>
      </c>
      <c r="B45" s="5">
        <v>0.61458333333333337</v>
      </c>
      <c r="C45" s="1" t="s">
        <v>21</v>
      </c>
      <c r="D45" s="1">
        <v>6</v>
      </c>
      <c r="E45" s="1">
        <v>12</v>
      </c>
      <c r="F45" s="1" t="s">
        <v>60</v>
      </c>
      <c r="G45" s="1">
        <v>52.55</v>
      </c>
      <c r="H45" s="1">
        <f>1+COUNTIFS(A:A,A45,G:G,"&gt;"&amp;G45)</f>
        <v>4</v>
      </c>
      <c r="I45" s="2">
        <f>AVERAGEIF(A:A,A45,G:G)</f>
        <v>42.972222222222221</v>
      </c>
      <c r="J45" s="2">
        <f t="shared" si="8"/>
        <v>9.5777777777777757</v>
      </c>
      <c r="K45" s="2">
        <f t="shared" si="9"/>
        <v>99.577777777777783</v>
      </c>
      <c r="L45" s="2">
        <f t="shared" si="10"/>
        <v>393.33696691430924</v>
      </c>
      <c r="M45" s="2">
        <f>SUMIF(A:A,A45,L:L)</f>
        <v>2944.1939062521037</v>
      </c>
      <c r="N45" s="3">
        <f t="shared" si="11"/>
        <v>0.13359750731058975</v>
      </c>
      <c r="O45" s="6">
        <f t="shared" si="12"/>
        <v>7.4851695973277632</v>
      </c>
      <c r="P45" s="3">
        <f t="shared" si="13"/>
        <v>0.13359750731058975</v>
      </c>
      <c r="Q45" s="3">
        <f>IF(ISNUMBER(P45),SUMIF(A:A,A45,P:P),"")</f>
        <v>0.8708630261957403</v>
      </c>
      <c r="R45" s="3">
        <f t="shared" si="14"/>
        <v>0.15340817475532781</v>
      </c>
      <c r="S45" s="7">
        <f t="shared" si="15"/>
        <v>6.5185574471172067</v>
      </c>
    </row>
    <row r="46" spans="1:19" x14ac:dyDescent="0.3">
      <c r="A46" s="1">
        <v>6</v>
      </c>
      <c r="B46" s="5">
        <v>0.61458333333333337</v>
      </c>
      <c r="C46" s="1" t="s">
        <v>21</v>
      </c>
      <c r="D46" s="1">
        <v>6</v>
      </c>
      <c r="E46" s="1">
        <v>2</v>
      </c>
      <c r="F46" s="1" t="s">
        <v>53</v>
      </c>
      <c r="G46" s="1">
        <v>42.21</v>
      </c>
      <c r="H46" s="1">
        <f>1+COUNTIFS(A:A,A46,G:G,"&gt;"&amp;G46)</f>
        <v>5</v>
      </c>
      <c r="I46" s="2">
        <f>AVERAGEIF(A:A,A46,G:G)</f>
        <v>42.972222222222221</v>
      </c>
      <c r="J46" s="2">
        <f t="shared" si="8"/>
        <v>-0.76222222222222058</v>
      </c>
      <c r="K46" s="2">
        <f t="shared" si="9"/>
        <v>89.237777777777779</v>
      </c>
      <c r="L46" s="2">
        <f t="shared" si="10"/>
        <v>211.5088130037503</v>
      </c>
      <c r="M46" s="2">
        <f>SUMIF(A:A,A46,L:L)</f>
        <v>2944.1939062521037</v>
      </c>
      <c r="N46" s="3">
        <f t="shared" si="11"/>
        <v>7.1839294468548281E-2</v>
      </c>
      <c r="O46" s="6">
        <f t="shared" si="12"/>
        <v>13.919958532413018</v>
      </c>
      <c r="P46" s="3">
        <f t="shared" si="13"/>
        <v>7.1839294468548281E-2</v>
      </c>
      <c r="Q46" s="3">
        <f>IF(ISNUMBER(P46),SUMIF(A:A,A46,P:P),"")</f>
        <v>0.8708630261957403</v>
      </c>
      <c r="R46" s="3">
        <f t="shared" si="14"/>
        <v>8.2492070862589653E-2</v>
      </c>
      <c r="S46" s="7">
        <f t="shared" si="15"/>
        <v>12.122377212056417</v>
      </c>
    </row>
    <row r="47" spans="1:19" x14ac:dyDescent="0.3">
      <c r="A47" s="1">
        <v>6</v>
      </c>
      <c r="B47" s="5">
        <v>0.61458333333333337</v>
      </c>
      <c r="C47" s="1" t="s">
        <v>21</v>
      </c>
      <c r="D47" s="1">
        <v>6</v>
      </c>
      <c r="E47" s="1">
        <v>9</v>
      </c>
      <c r="F47" s="1" t="s">
        <v>58</v>
      </c>
      <c r="G47" s="1">
        <v>34.1</v>
      </c>
      <c r="H47" s="1">
        <f>1+COUNTIFS(A:A,A47,G:G,"&gt;"&amp;G47)</f>
        <v>6</v>
      </c>
      <c r="I47" s="2">
        <f>AVERAGEIF(A:A,A47,G:G)</f>
        <v>42.972222222222221</v>
      </c>
      <c r="J47" s="2">
        <f t="shared" si="8"/>
        <v>-8.87222222222222</v>
      </c>
      <c r="K47" s="2">
        <f t="shared" si="9"/>
        <v>81.12777777777778</v>
      </c>
      <c r="L47" s="2">
        <f t="shared" si="10"/>
        <v>130.01718924376425</v>
      </c>
      <c r="M47" s="2">
        <f>SUMIF(A:A,A47,L:L)</f>
        <v>2944.1939062521037</v>
      </c>
      <c r="N47" s="3">
        <f t="shared" si="11"/>
        <v>4.4160538804074008E-2</v>
      </c>
      <c r="O47" s="6">
        <f t="shared" si="12"/>
        <v>22.644651244783851</v>
      </c>
      <c r="P47" s="3" t="str">
        <f t="shared" si="13"/>
        <v/>
      </c>
      <c r="Q47" s="3" t="str">
        <f>IF(ISNUMBER(P47),SUMIF(A:A,A47,P:P),"")</f>
        <v/>
      </c>
      <c r="R47" s="3" t="str">
        <f t="shared" si="14"/>
        <v/>
      </c>
      <c r="S47" s="7" t="str">
        <f t="shared" si="15"/>
        <v/>
      </c>
    </row>
    <row r="48" spans="1:19" x14ac:dyDescent="0.3">
      <c r="A48" s="1">
        <v>6</v>
      </c>
      <c r="B48" s="5">
        <v>0.61458333333333337</v>
      </c>
      <c r="C48" s="1" t="s">
        <v>21</v>
      </c>
      <c r="D48" s="1">
        <v>6</v>
      </c>
      <c r="E48" s="1">
        <v>10</v>
      </c>
      <c r="F48" s="1" t="s">
        <v>59</v>
      </c>
      <c r="G48" s="1">
        <v>32.19</v>
      </c>
      <c r="H48" s="1">
        <f>1+COUNTIFS(A:A,A48,G:G,"&gt;"&amp;G48)</f>
        <v>7</v>
      </c>
      <c r="I48" s="2">
        <f>AVERAGEIF(A:A,A48,G:G)</f>
        <v>42.972222222222221</v>
      </c>
      <c r="J48" s="2">
        <f t="shared" si="8"/>
        <v>-10.782222222222224</v>
      </c>
      <c r="K48" s="2">
        <f t="shared" si="9"/>
        <v>79.217777777777769</v>
      </c>
      <c r="L48" s="2">
        <f t="shared" si="10"/>
        <v>115.93928705873594</v>
      </c>
      <c r="M48" s="2">
        <f>SUMIF(A:A,A48,L:L)</f>
        <v>2944.1939062521037</v>
      </c>
      <c r="N48" s="3">
        <f t="shared" si="11"/>
        <v>3.9378957619786735E-2</v>
      </c>
      <c r="O48" s="6">
        <f t="shared" si="12"/>
        <v>25.394272993593162</v>
      </c>
      <c r="P48" s="3" t="str">
        <f t="shared" si="13"/>
        <v/>
      </c>
      <c r="Q48" s="3" t="str">
        <f>IF(ISNUMBER(P48),SUMIF(A:A,A48,P:P),"")</f>
        <v/>
      </c>
      <c r="R48" s="3" t="str">
        <f t="shared" si="14"/>
        <v/>
      </c>
      <c r="S48" s="7" t="str">
        <f t="shared" si="15"/>
        <v/>
      </c>
    </row>
    <row r="49" spans="1:19" x14ac:dyDescent="0.3">
      <c r="A49" s="1">
        <v>6</v>
      </c>
      <c r="B49" s="5">
        <v>0.61458333333333337</v>
      </c>
      <c r="C49" s="1" t="s">
        <v>21</v>
      </c>
      <c r="D49" s="1">
        <v>6</v>
      </c>
      <c r="E49" s="1">
        <v>14</v>
      </c>
      <c r="F49" s="1" t="s">
        <v>62</v>
      </c>
      <c r="G49" s="1">
        <v>26.75</v>
      </c>
      <c r="H49" s="1">
        <f>1+COUNTIFS(A:A,A49,G:G,"&gt;"&amp;G49)</f>
        <v>8</v>
      </c>
      <c r="I49" s="2">
        <f>AVERAGEIF(A:A,A49,G:G)</f>
        <v>42.972222222222221</v>
      </c>
      <c r="J49" s="2">
        <f t="shared" si="8"/>
        <v>-16.222222222222221</v>
      </c>
      <c r="K49" s="2">
        <f t="shared" si="9"/>
        <v>73.777777777777771</v>
      </c>
      <c r="L49" s="2">
        <f t="shared" si="10"/>
        <v>83.652111288553655</v>
      </c>
      <c r="M49" s="2">
        <f>SUMIF(A:A,A49,L:L)</f>
        <v>2944.1939062521037</v>
      </c>
      <c r="N49" s="3">
        <f t="shared" si="11"/>
        <v>2.8412568584873208E-2</v>
      </c>
      <c r="O49" s="6">
        <f t="shared" si="12"/>
        <v>35.195691548014352</v>
      </c>
      <c r="P49" s="3" t="str">
        <f t="shared" si="13"/>
        <v/>
      </c>
      <c r="Q49" s="3" t="str">
        <f>IF(ISNUMBER(P49),SUMIF(A:A,A49,P:P),"")</f>
        <v/>
      </c>
      <c r="R49" s="3" t="str">
        <f t="shared" si="14"/>
        <v/>
      </c>
      <c r="S49" s="7" t="str">
        <f t="shared" si="15"/>
        <v/>
      </c>
    </row>
    <row r="50" spans="1:19" x14ac:dyDescent="0.3">
      <c r="A50" s="1">
        <v>6</v>
      </c>
      <c r="B50" s="5">
        <v>0.61458333333333337</v>
      </c>
      <c r="C50" s="1" t="s">
        <v>21</v>
      </c>
      <c r="D50" s="1">
        <v>6</v>
      </c>
      <c r="E50" s="1">
        <v>13</v>
      </c>
      <c r="F50" s="1" t="s">
        <v>61</v>
      </c>
      <c r="G50" s="1">
        <v>18.37</v>
      </c>
      <c r="H50" s="1">
        <f>1+COUNTIFS(A:A,A50,G:G,"&gt;"&amp;G50)</f>
        <v>9</v>
      </c>
      <c r="I50" s="2">
        <f>AVERAGEIF(A:A,A50,G:G)</f>
        <v>42.972222222222221</v>
      </c>
      <c r="J50" s="2">
        <f t="shared" si="8"/>
        <v>-24.60222222222222</v>
      </c>
      <c r="K50" s="2">
        <f t="shared" si="9"/>
        <v>65.397777777777776</v>
      </c>
      <c r="L50" s="2">
        <f t="shared" si="10"/>
        <v>50.595703755285136</v>
      </c>
      <c r="M50" s="2">
        <f>SUMIF(A:A,A50,L:L)</f>
        <v>2944.1939062521037</v>
      </c>
      <c r="N50" s="3">
        <f t="shared" si="11"/>
        <v>1.7184908795525766E-2</v>
      </c>
      <c r="O50" s="6">
        <f t="shared" si="12"/>
        <v>58.190591052793856</v>
      </c>
      <c r="P50" s="3" t="str">
        <f t="shared" si="13"/>
        <v/>
      </c>
      <c r="Q50" s="3" t="str">
        <f>IF(ISNUMBER(P50),SUMIF(A:A,A50,P:P),"")</f>
        <v/>
      </c>
      <c r="R50" s="3" t="str">
        <f t="shared" si="14"/>
        <v/>
      </c>
      <c r="S50" s="7" t="str">
        <f t="shared" si="15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10</v>
      </c>
      <c r="B52" s="5">
        <v>0.64236111111111105</v>
      </c>
      <c r="C52" s="1" t="s">
        <v>21</v>
      </c>
      <c r="D52" s="1">
        <v>7</v>
      </c>
      <c r="E52" s="1">
        <v>7</v>
      </c>
      <c r="F52" s="1" t="s">
        <v>68</v>
      </c>
      <c r="G52" s="1">
        <v>65.66</v>
      </c>
      <c r="H52" s="1">
        <f>1+COUNTIFS(A:A,A52,G:G,"&gt;"&amp;G52)</f>
        <v>1</v>
      </c>
      <c r="I52" s="2">
        <f>AVERAGEIF(A:A,A52,G:G)</f>
        <v>49.692499999999995</v>
      </c>
      <c r="J52" s="2">
        <f t="shared" si="8"/>
        <v>15.967500000000001</v>
      </c>
      <c r="K52" s="2">
        <f t="shared" si="9"/>
        <v>105.9675</v>
      </c>
      <c r="L52" s="2">
        <f t="shared" si="10"/>
        <v>577.11987467538768</v>
      </c>
      <c r="M52" s="2">
        <f>SUMIF(A:A,A52,L:L)</f>
        <v>3264.4666156507869</v>
      </c>
      <c r="N52" s="3">
        <f t="shared" si="11"/>
        <v>0.17678841373610926</v>
      </c>
      <c r="O52" s="6">
        <f t="shared" si="12"/>
        <v>5.6564792842855214</v>
      </c>
      <c r="P52" s="3">
        <f t="shared" si="13"/>
        <v>0.17678841373610926</v>
      </c>
      <c r="Q52" s="3">
        <f>IF(ISNUMBER(P52),SUMIF(A:A,A52,P:P),"")</f>
        <v>0.86047290464768822</v>
      </c>
      <c r="R52" s="3">
        <f t="shared" si="14"/>
        <v>0.2054549455087066</v>
      </c>
      <c r="S52" s="7">
        <f t="shared" si="15"/>
        <v>4.8672471598286391</v>
      </c>
    </row>
    <row r="53" spans="1:19" x14ac:dyDescent="0.3">
      <c r="A53" s="1">
        <v>10</v>
      </c>
      <c r="B53" s="5">
        <v>0.64236111111111105</v>
      </c>
      <c r="C53" s="1" t="s">
        <v>21</v>
      </c>
      <c r="D53" s="1">
        <v>7</v>
      </c>
      <c r="E53" s="1">
        <v>4</v>
      </c>
      <c r="F53" s="1" t="s">
        <v>66</v>
      </c>
      <c r="G53" s="1">
        <v>64.8</v>
      </c>
      <c r="H53" s="1">
        <f>1+COUNTIFS(A:A,A53,G:G,"&gt;"&amp;G53)</f>
        <v>2</v>
      </c>
      <c r="I53" s="2">
        <f>AVERAGEIF(A:A,A53,G:G)</f>
        <v>49.692499999999995</v>
      </c>
      <c r="J53" s="2">
        <f t="shared" si="8"/>
        <v>15.107500000000002</v>
      </c>
      <c r="K53" s="2">
        <f t="shared" si="9"/>
        <v>105.1075</v>
      </c>
      <c r="L53" s="2">
        <f t="shared" si="10"/>
        <v>548.09575111672882</v>
      </c>
      <c r="M53" s="2">
        <f>SUMIF(A:A,A53,L:L)</f>
        <v>3264.4666156507869</v>
      </c>
      <c r="N53" s="3">
        <f t="shared" si="11"/>
        <v>0.16789749004906376</v>
      </c>
      <c r="O53" s="6">
        <f t="shared" si="12"/>
        <v>5.9560151834775823</v>
      </c>
      <c r="P53" s="3">
        <f t="shared" si="13"/>
        <v>0.16789749004906376</v>
      </c>
      <c r="Q53" s="3">
        <f>IF(ISNUMBER(P53),SUMIF(A:A,A53,P:P),"")</f>
        <v>0.86047290464768822</v>
      </c>
      <c r="R53" s="3">
        <f t="shared" si="14"/>
        <v>0.19512234393691649</v>
      </c>
      <c r="S53" s="7">
        <f t="shared" si="15"/>
        <v>5.1249896850526886</v>
      </c>
    </row>
    <row r="54" spans="1:19" x14ac:dyDescent="0.3">
      <c r="A54" s="1">
        <v>10</v>
      </c>
      <c r="B54" s="5">
        <v>0.64236111111111105</v>
      </c>
      <c r="C54" s="1" t="s">
        <v>21</v>
      </c>
      <c r="D54" s="1">
        <v>7</v>
      </c>
      <c r="E54" s="1">
        <v>3</v>
      </c>
      <c r="F54" s="1" t="s">
        <v>65</v>
      </c>
      <c r="G54" s="1">
        <v>62.87</v>
      </c>
      <c r="H54" s="1">
        <f>1+COUNTIFS(A:A,A54,G:G,"&gt;"&amp;G54)</f>
        <v>3</v>
      </c>
      <c r="I54" s="2">
        <f>AVERAGEIF(A:A,A54,G:G)</f>
        <v>49.692499999999995</v>
      </c>
      <c r="J54" s="2">
        <f t="shared" si="8"/>
        <v>13.177500000000002</v>
      </c>
      <c r="K54" s="2">
        <f t="shared" si="9"/>
        <v>103.17750000000001</v>
      </c>
      <c r="L54" s="2">
        <f t="shared" si="10"/>
        <v>488.16330926330272</v>
      </c>
      <c r="M54" s="2">
        <f>SUMIF(A:A,A54,L:L)</f>
        <v>3264.4666156507869</v>
      </c>
      <c r="N54" s="3">
        <f t="shared" si="11"/>
        <v>0.14953845964388429</v>
      </c>
      <c r="O54" s="6">
        <f t="shared" si="12"/>
        <v>6.6872428830779205</v>
      </c>
      <c r="P54" s="3">
        <f t="shared" si="13"/>
        <v>0.14953845964388429</v>
      </c>
      <c r="Q54" s="3">
        <f>IF(ISNUMBER(P54),SUMIF(A:A,A54,P:P),"")</f>
        <v>0.86047290464768822</v>
      </c>
      <c r="R54" s="3">
        <f t="shared" si="14"/>
        <v>0.17378636658537353</v>
      </c>
      <c r="S54" s="7">
        <f t="shared" si="15"/>
        <v>5.7541913076866384</v>
      </c>
    </row>
    <row r="55" spans="1:19" x14ac:dyDescent="0.3">
      <c r="A55" s="1">
        <v>10</v>
      </c>
      <c r="B55" s="5">
        <v>0.64236111111111105</v>
      </c>
      <c r="C55" s="1" t="s">
        <v>21</v>
      </c>
      <c r="D55" s="1">
        <v>7</v>
      </c>
      <c r="E55" s="1">
        <v>2</v>
      </c>
      <c r="F55" s="1" t="s">
        <v>64</v>
      </c>
      <c r="G55" s="1">
        <v>59.17</v>
      </c>
      <c r="H55" s="1">
        <f>1+COUNTIFS(A:A,A55,G:G,"&gt;"&amp;G55)</f>
        <v>4</v>
      </c>
      <c r="I55" s="2">
        <f>AVERAGEIF(A:A,A55,G:G)</f>
        <v>49.692499999999995</v>
      </c>
      <c r="J55" s="2">
        <f t="shared" si="8"/>
        <v>9.4775000000000063</v>
      </c>
      <c r="K55" s="2">
        <f t="shared" si="9"/>
        <v>99.477500000000006</v>
      </c>
      <c r="L55" s="2">
        <f t="shared" si="10"/>
        <v>390.97749469343086</v>
      </c>
      <c r="M55" s="2">
        <f>SUMIF(A:A,A55,L:L)</f>
        <v>3264.4666156507869</v>
      </c>
      <c r="N55" s="3">
        <f t="shared" si="11"/>
        <v>0.11976764988772527</v>
      </c>
      <c r="O55" s="6">
        <f t="shared" si="12"/>
        <v>8.349500060637725</v>
      </c>
      <c r="P55" s="3">
        <f t="shared" si="13"/>
        <v>0.11976764988772527</v>
      </c>
      <c r="Q55" s="3">
        <f>IF(ISNUMBER(P55),SUMIF(A:A,A55,P:P),"")</f>
        <v>0.86047290464768822</v>
      </c>
      <c r="R55" s="3">
        <f t="shared" si="14"/>
        <v>0.13918817111012102</v>
      </c>
      <c r="S55" s="7">
        <f t="shared" si="15"/>
        <v>7.1845185695329921</v>
      </c>
    </row>
    <row r="56" spans="1:19" x14ac:dyDescent="0.3">
      <c r="A56" s="1">
        <v>10</v>
      </c>
      <c r="B56" s="5">
        <v>0.64236111111111105</v>
      </c>
      <c r="C56" s="1" t="s">
        <v>21</v>
      </c>
      <c r="D56" s="1">
        <v>7</v>
      </c>
      <c r="E56" s="1">
        <v>1</v>
      </c>
      <c r="F56" s="1" t="s">
        <v>63</v>
      </c>
      <c r="G56" s="1">
        <v>54.01</v>
      </c>
      <c r="H56" s="1">
        <f>1+COUNTIFS(A:A,A56,G:G,"&gt;"&amp;G56)</f>
        <v>5</v>
      </c>
      <c r="I56" s="2">
        <f>AVERAGEIF(A:A,A56,G:G)</f>
        <v>49.692499999999995</v>
      </c>
      <c r="J56" s="2">
        <f t="shared" si="8"/>
        <v>4.3175000000000026</v>
      </c>
      <c r="K56" s="2">
        <f t="shared" si="9"/>
        <v>94.317499999999995</v>
      </c>
      <c r="L56" s="2">
        <f t="shared" si="10"/>
        <v>286.8759808804283</v>
      </c>
      <c r="M56" s="2">
        <f>SUMIF(A:A,A56,L:L)</f>
        <v>3264.4666156507869</v>
      </c>
      <c r="N56" s="3">
        <f t="shared" si="11"/>
        <v>8.7878362579988642E-2</v>
      </c>
      <c r="O56" s="6">
        <f t="shared" si="12"/>
        <v>11.379365416484404</v>
      </c>
      <c r="P56" s="3">
        <f t="shared" si="13"/>
        <v>8.7878362579988642E-2</v>
      </c>
      <c r="Q56" s="3">
        <f>IF(ISNUMBER(P56),SUMIF(A:A,A56,P:P),"")</f>
        <v>0.86047290464768822</v>
      </c>
      <c r="R56" s="3">
        <f t="shared" si="14"/>
        <v>0.10212798346738128</v>
      </c>
      <c r="S56" s="7">
        <f t="shared" si="15"/>
        <v>9.7916356129697864</v>
      </c>
    </row>
    <row r="57" spans="1:19" x14ac:dyDescent="0.3">
      <c r="A57" s="1">
        <v>10</v>
      </c>
      <c r="B57" s="5">
        <v>0.64236111111111105</v>
      </c>
      <c r="C57" s="1" t="s">
        <v>21</v>
      </c>
      <c r="D57" s="1">
        <v>7</v>
      </c>
      <c r="E57" s="1">
        <v>11</v>
      </c>
      <c r="F57" s="1" t="s">
        <v>72</v>
      </c>
      <c r="G57" s="1">
        <v>47.16</v>
      </c>
      <c r="H57" s="1">
        <f>1+COUNTIFS(A:A,A57,G:G,"&gt;"&amp;G57)</f>
        <v>6</v>
      </c>
      <c r="I57" s="2">
        <f>AVERAGEIF(A:A,A57,G:G)</f>
        <v>49.692499999999995</v>
      </c>
      <c r="J57" s="2">
        <f t="shared" si="8"/>
        <v>-2.5324999999999989</v>
      </c>
      <c r="K57" s="2">
        <f t="shared" si="9"/>
        <v>87.467500000000001</v>
      </c>
      <c r="L57" s="2">
        <f t="shared" si="10"/>
        <v>190.19502631386419</v>
      </c>
      <c r="M57" s="2">
        <f>SUMIF(A:A,A57,L:L)</f>
        <v>3264.4666156507869</v>
      </c>
      <c r="N57" s="3">
        <f t="shared" si="11"/>
        <v>5.8262205961002886E-2</v>
      </c>
      <c r="O57" s="6">
        <f t="shared" si="12"/>
        <v>17.163785399223265</v>
      </c>
      <c r="P57" s="3">
        <f t="shared" si="13"/>
        <v>5.8262205961002886E-2</v>
      </c>
      <c r="Q57" s="3">
        <f>IF(ISNUMBER(P57),SUMIF(A:A,A57,P:P),"")</f>
        <v>0.86047290464768822</v>
      </c>
      <c r="R57" s="3">
        <f t="shared" si="14"/>
        <v>6.7709518389608966E-2</v>
      </c>
      <c r="S57" s="7">
        <f t="shared" si="15"/>
        <v>14.768972277219223</v>
      </c>
    </row>
    <row r="58" spans="1:19" x14ac:dyDescent="0.3">
      <c r="A58" s="1">
        <v>10</v>
      </c>
      <c r="B58" s="5">
        <v>0.64236111111111105</v>
      </c>
      <c r="C58" s="1" t="s">
        <v>21</v>
      </c>
      <c r="D58" s="1">
        <v>7</v>
      </c>
      <c r="E58" s="1">
        <v>9</v>
      </c>
      <c r="F58" s="1" t="s">
        <v>70</v>
      </c>
      <c r="G58" s="1">
        <v>45.42</v>
      </c>
      <c r="H58" s="1">
        <f>1+COUNTIFS(A:A,A58,G:G,"&gt;"&amp;G58)</f>
        <v>7</v>
      </c>
      <c r="I58" s="2">
        <f>AVERAGEIF(A:A,A58,G:G)</f>
        <v>49.692499999999995</v>
      </c>
      <c r="J58" s="2">
        <f t="shared" ref="J58:J76" si="16">G58-I58</f>
        <v>-4.2724999999999937</v>
      </c>
      <c r="K58" s="2">
        <f t="shared" ref="K58:K76" si="17">90+J58</f>
        <v>85.727500000000006</v>
      </c>
      <c r="L58" s="2">
        <f t="shared" ref="L58:L76" si="18">EXP(0.06*K58)</f>
        <v>171.34001944094038</v>
      </c>
      <c r="M58" s="2">
        <f>SUMIF(A:A,A58,L:L)</f>
        <v>3264.4666156507869</v>
      </c>
      <c r="N58" s="3">
        <f t="shared" ref="N58:N76" si="19">L58/M58</f>
        <v>5.2486375146091953E-2</v>
      </c>
      <c r="O58" s="6">
        <f t="shared" ref="O58:O76" si="20">1/N58</f>
        <v>19.052563588485082</v>
      </c>
      <c r="P58" s="3">
        <f t="shared" ref="P58:P76" si="21">IF(O58&gt;21,"",N58)</f>
        <v>5.2486375146091953E-2</v>
      </c>
      <c r="Q58" s="3">
        <f>IF(ISNUMBER(P58),SUMIF(A:A,A58,P:P),"")</f>
        <v>0.86047290464768822</v>
      </c>
      <c r="R58" s="3">
        <f t="shared" ref="R58:R76" si="22">IFERROR(P58*(1/Q58),"")</f>
        <v>6.099712711765394E-2</v>
      </c>
      <c r="S58" s="7">
        <f t="shared" ref="S58:S76" si="23">IFERROR(1/R58,"")</f>
        <v>16.394214731968539</v>
      </c>
    </row>
    <row r="59" spans="1:19" x14ac:dyDescent="0.3">
      <c r="A59" s="1">
        <v>10</v>
      </c>
      <c r="B59" s="5">
        <v>0.64236111111111105</v>
      </c>
      <c r="C59" s="1" t="s">
        <v>21</v>
      </c>
      <c r="D59" s="1">
        <v>7</v>
      </c>
      <c r="E59" s="1">
        <v>5</v>
      </c>
      <c r="F59" s="1" t="s">
        <v>67</v>
      </c>
      <c r="G59" s="1">
        <v>43.88</v>
      </c>
      <c r="H59" s="1">
        <f>1+COUNTIFS(A:A,A59,G:G,"&gt;"&amp;G59)</f>
        <v>8</v>
      </c>
      <c r="I59" s="2">
        <f>AVERAGEIF(A:A,A59,G:G)</f>
        <v>49.692499999999995</v>
      </c>
      <c r="J59" s="2">
        <f t="shared" si="16"/>
        <v>-5.8124999999999929</v>
      </c>
      <c r="K59" s="2">
        <f t="shared" si="17"/>
        <v>84.1875</v>
      </c>
      <c r="L59" s="2">
        <f t="shared" si="18"/>
        <v>156.21761451035775</v>
      </c>
      <c r="M59" s="2">
        <f>SUMIF(A:A,A59,L:L)</f>
        <v>3264.4666156507869</v>
      </c>
      <c r="N59" s="3">
        <f t="shared" si="19"/>
        <v>4.7853947643822059E-2</v>
      </c>
      <c r="O59" s="6">
        <f t="shared" si="20"/>
        <v>20.896917584376133</v>
      </c>
      <c r="P59" s="3">
        <f t="shared" si="21"/>
        <v>4.7853947643822059E-2</v>
      </c>
      <c r="Q59" s="3">
        <f>IF(ISNUMBER(P59),SUMIF(A:A,A59,P:P),"")</f>
        <v>0.86047290464768822</v>
      </c>
      <c r="R59" s="3">
        <f t="shared" si="22"/>
        <v>5.5613543884238129E-2</v>
      </c>
      <c r="S59" s="7">
        <f t="shared" si="23"/>
        <v>17.981231372011482</v>
      </c>
    </row>
    <row r="60" spans="1:19" x14ac:dyDescent="0.3">
      <c r="A60" s="1">
        <v>10</v>
      </c>
      <c r="B60" s="5">
        <v>0.64236111111111105</v>
      </c>
      <c r="C60" s="1" t="s">
        <v>21</v>
      </c>
      <c r="D60" s="1">
        <v>7</v>
      </c>
      <c r="E60" s="1">
        <v>10</v>
      </c>
      <c r="F60" s="1" t="s">
        <v>71</v>
      </c>
      <c r="G60" s="1">
        <v>41.98</v>
      </c>
      <c r="H60" s="1">
        <f>1+COUNTIFS(A:A,A60,G:G,"&gt;"&amp;G60)</f>
        <v>9</v>
      </c>
      <c r="I60" s="2">
        <f>AVERAGEIF(A:A,A60,G:G)</f>
        <v>49.692499999999995</v>
      </c>
      <c r="J60" s="2">
        <f t="shared" si="16"/>
        <v>-7.7124999999999986</v>
      </c>
      <c r="K60" s="2">
        <f t="shared" si="17"/>
        <v>82.287499999999994</v>
      </c>
      <c r="L60" s="2">
        <f t="shared" si="18"/>
        <v>139.38640939583786</v>
      </c>
      <c r="M60" s="2">
        <f>SUMIF(A:A,A60,L:L)</f>
        <v>3264.4666156507869</v>
      </c>
      <c r="N60" s="3">
        <f t="shared" si="19"/>
        <v>4.269806550558046E-2</v>
      </c>
      <c r="O60" s="6">
        <f t="shared" si="20"/>
        <v>23.420264786218574</v>
      </c>
      <c r="P60" s="3" t="str">
        <f t="shared" si="21"/>
        <v/>
      </c>
      <c r="Q60" s="3" t="str">
        <f>IF(ISNUMBER(P60),SUMIF(A:A,A60,P:P),"")</f>
        <v/>
      </c>
      <c r="R60" s="3" t="str">
        <f t="shared" si="22"/>
        <v/>
      </c>
      <c r="S60" s="7" t="str">
        <f t="shared" si="23"/>
        <v/>
      </c>
    </row>
    <row r="61" spans="1:19" x14ac:dyDescent="0.3">
      <c r="A61" s="1">
        <v>10</v>
      </c>
      <c r="B61" s="5">
        <v>0.64236111111111105</v>
      </c>
      <c r="C61" s="1" t="s">
        <v>21</v>
      </c>
      <c r="D61" s="1">
        <v>7</v>
      </c>
      <c r="E61" s="1">
        <v>8</v>
      </c>
      <c r="F61" s="1" t="s">
        <v>69</v>
      </c>
      <c r="G61" s="1">
        <v>39.06</v>
      </c>
      <c r="H61" s="1">
        <f>1+COUNTIFS(A:A,A61,G:G,"&gt;"&amp;G61)</f>
        <v>10</v>
      </c>
      <c r="I61" s="2">
        <f>AVERAGEIF(A:A,A61,G:G)</f>
        <v>49.692499999999995</v>
      </c>
      <c r="J61" s="2">
        <f t="shared" si="16"/>
        <v>-10.632499999999993</v>
      </c>
      <c r="K61" s="2">
        <f t="shared" si="17"/>
        <v>79.367500000000007</v>
      </c>
      <c r="L61" s="2">
        <f t="shared" si="18"/>
        <v>116.98550052717574</v>
      </c>
      <c r="M61" s="2">
        <f>SUMIF(A:A,A61,L:L)</f>
        <v>3264.4666156507869</v>
      </c>
      <c r="N61" s="3">
        <f t="shared" si="19"/>
        <v>3.5836022940566703E-2</v>
      </c>
      <c r="O61" s="6">
        <f t="shared" si="20"/>
        <v>27.904882237029458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>
        <v>10</v>
      </c>
      <c r="B62" s="5">
        <v>0.64236111111111105</v>
      </c>
      <c r="C62" s="1" t="s">
        <v>21</v>
      </c>
      <c r="D62" s="1">
        <v>7</v>
      </c>
      <c r="E62" s="1">
        <v>14</v>
      </c>
      <c r="F62" s="1" t="s">
        <v>74</v>
      </c>
      <c r="G62" s="1">
        <v>38.869999999999997</v>
      </c>
      <c r="H62" s="1">
        <f>1+COUNTIFS(A:A,A62,G:G,"&gt;"&amp;G62)</f>
        <v>11</v>
      </c>
      <c r="I62" s="2">
        <f>AVERAGEIF(A:A,A62,G:G)</f>
        <v>49.692499999999995</v>
      </c>
      <c r="J62" s="2">
        <f t="shared" si="16"/>
        <v>-10.822499999999998</v>
      </c>
      <c r="K62" s="2">
        <f t="shared" si="17"/>
        <v>79.177500000000009</v>
      </c>
      <c r="L62" s="2">
        <f t="shared" si="18"/>
        <v>115.65943873460172</v>
      </c>
      <c r="M62" s="2">
        <f>SUMIF(A:A,A62,L:L)</f>
        <v>3264.4666156507869</v>
      </c>
      <c r="N62" s="3">
        <f t="shared" si="19"/>
        <v>3.5429812080202405E-2</v>
      </c>
      <c r="O62" s="6">
        <f t="shared" si="20"/>
        <v>28.224818063846957</v>
      </c>
      <c r="P62" s="3" t="str">
        <f t="shared" si="21"/>
        <v/>
      </c>
      <c r="Q62" s="3" t="str">
        <f>IF(ISNUMBER(P62),SUMIF(A:A,A62,P:P),"")</f>
        <v/>
      </c>
      <c r="R62" s="3" t="str">
        <f t="shared" si="22"/>
        <v/>
      </c>
      <c r="S62" s="7" t="str">
        <f t="shared" si="23"/>
        <v/>
      </c>
    </row>
    <row r="63" spans="1:19" x14ac:dyDescent="0.3">
      <c r="A63" s="1">
        <v>10</v>
      </c>
      <c r="B63" s="5">
        <v>0.64236111111111105</v>
      </c>
      <c r="C63" s="1" t="s">
        <v>21</v>
      </c>
      <c r="D63" s="1">
        <v>7</v>
      </c>
      <c r="E63" s="1">
        <v>12</v>
      </c>
      <c r="F63" s="1" t="s">
        <v>73</v>
      </c>
      <c r="G63" s="1">
        <v>33.43</v>
      </c>
      <c r="H63" s="1">
        <f>1+COUNTIFS(A:A,A63,G:G,"&gt;"&amp;G63)</f>
        <v>12</v>
      </c>
      <c r="I63" s="2">
        <f>AVERAGEIF(A:A,A63,G:G)</f>
        <v>49.692499999999995</v>
      </c>
      <c r="J63" s="2">
        <f t="shared" si="16"/>
        <v>-16.262499999999996</v>
      </c>
      <c r="K63" s="2">
        <f t="shared" si="17"/>
        <v>73.737500000000011</v>
      </c>
      <c r="L63" s="2">
        <f t="shared" si="18"/>
        <v>83.450196098730871</v>
      </c>
      <c r="M63" s="2">
        <f>SUMIF(A:A,A63,L:L)</f>
        <v>3264.4666156507869</v>
      </c>
      <c r="N63" s="3">
        <f t="shared" si="19"/>
        <v>2.5563194825962303E-2</v>
      </c>
      <c r="O63" s="6">
        <f t="shared" si="20"/>
        <v>39.11874109664835</v>
      </c>
      <c r="P63" s="3" t="str">
        <f t="shared" si="21"/>
        <v/>
      </c>
      <c r="Q63" s="3" t="str">
        <f>IF(ISNUMBER(P63),SUMIF(A:A,A63,P:P),"")</f>
        <v/>
      </c>
      <c r="R63" s="3" t="str">
        <f t="shared" si="22"/>
        <v/>
      </c>
      <c r="S63" s="7" t="str">
        <f t="shared" si="23"/>
        <v/>
      </c>
    </row>
    <row r="64" spans="1:19" x14ac:dyDescent="0.3">
      <c r="A64" s="1"/>
      <c r="B64" s="5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3"/>
      <c r="O64" s="6"/>
      <c r="P64" s="3"/>
      <c r="Q64" s="3"/>
      <c r="R64" s="3"/>
      <c r="S64" s="7"/>
    </row>
    <row r="65" spans="1:19" x14ac:dyDescent="0.3">
      <c r="A65" s="1">
        <v>14</v>
      </c>
      <c r="B65" s="5">
        <v>0.67013888888888884</v>
      </c>
      <c r="C65" s="1" t="s">
        <v>21</v>
      </c>
      <c r="D65" s="1">
        <v>8</v>
      </c>
      <c r="E65" s="1">
        <v>7</v>
      </c>
      <c r="F65" s="1" t="s">
        <v>79</v>
      </c>
      <c r="G65" s="1">
        <v>70.290000000000006</v>
      </c>
      <c r="H65" s="1">
        <f>1+COUNTIFS(A:A,A65,G:G,"&gt;"&amp;G65)</f>
        <v>1</v>
      </c>
      <c r="I65" s="2">
        <f>AVERAGEIF(A:A,A65,G:G)</f>
        <v>49.369166666666665</v>
      </c>
      <c r="J65" s="2">
        <f t="shared" si="16"/>
        <v>20.920833333333341</v>
      </c>
      <c r="K65" s="2">
        <f t="shared" si="17"/>
        <v>110.92083333333335</v>
      </c>
      <c r="L65" s="2">
        <f t="shared" si="18"/>
        <v>776.85211184006766</v>
      </c>
      <c r="M65" s="2">
        <f>SUMIF(A:A,A65,L:L)</f>
        <v>3727.4824332513408</v>
      </c>
      <c r="N65" s="3">
        <f t="shared" si="19"/>
        <v>0.20841201152555108</v>
      </c>
      <c r="O65" s="6">
        <f t="shared" si="20"/>
        <v>4.7981879387858655</v>
      </c>
      <c r="P65" s="3">
        <f t="shared" si="21"/>
        <v>0.20841201152555108</v>
      </c>
      <c r="Q65" s="3">
        <f>IF(ISNUMBER(P65),SUMIF(A:A,A65,P:P),"")</f>
        <v>0.9026104740384181</v>
      </c>
      <c r="R65" s="3">
        <f t="shared" si="22"/>
        <v>0.23089917247811639</v>
      </c>
      <c r="S65" s="7">
        <f t="shared" si="23"/>
        <v>4.3308946899529301</v>
      </c>
    </row>
    <row r="66" spans="1:19" x14ac:dyDescent="0.3">
      <c r="A66" s="1">
        <v>14</v>
      </c>
      <c r="B66" s="5">
        <v>0.67013888888888884</v>
      </c>
      <c r="C66" s="1" t="s">
        <v>21</v>
      </c>
      <c r="D66" s="1">
        <v>8</v>
      </c>
      <c r="E66" s="1">
        <v>2</v>
      </c>
      <c r="F66" s="1" t="s">
        <v>19</v>
      </c>
      <c r="G66" s="1">
        <v>67.81</v>
      </c>
      <c r="H66" s="1">
        <f>1+COUNTIFS(A:A,A66,G:G,"&gt;"&amp;G66)</f>
        <v>2</v>
      </c>
      <c r="I66" s="2">
        <f>AVERAGEIF(A:A,A66,G:G)</f>
        <v>49.369166666666665</v>
      </c>
      <c r="J66" s="2">
        <f t="shared" si="16"/>
        <v>18.440833333333337</v>
      </c>
      <c r="K66" s="2">
        <f t="shared" si="17"/>
        <v>108.44083333333333</v>
      </c>
      <c r="L66" s="2">
        <f t="shared" si="18"/>
        <v>669.44566214984206</v>
      </c>
      <c r="M66" s="2">
        <f>SUMIF(A:A,A66,L:L)</f>
        <v>3727.4824332513408</v>
      </c>
      <c r="N66" s="3">
        <f t="shared" si="19"/>
        <v>0.17959726816630767</v>
      </c>
      <c r="O66" s="6">
        <f t="shared" si="20"/>
        <v>5.5680134236451559</v>
      </c>
      <c r="P66" s="3">
        <f t="shared" si="21"/>
        <v>0.17959726816630767</v>
      </c>
      <c r="Q66" s="3">
        <f>IF(ISNUMBER(P66),SUMIF(A:A,A66,P:P),"")</f>
        <v>0.9026104740384181</v>
      </c>
      <c r="R66" s="3">
        <f t="shared" si="22"/>
        <v>0.19897538676098214</v>
      </c>
      <c r="S66" s="7">
        <f t="shared" si="23"/>
        <v>5.0257472357686295</v>
      </c>
    </row>
    <row r="67" spans="1:19" x14ac:dyDescent="0.3">
      <c r="A67" s="1">
        <v>14</v>
      </c>
      <c r="B67" s="5">
        <v>0.67013888888888884</v>
      </c>
      <c r="C67" s="1" t="s">
        <v>21</v>
      </c>
      <c r="D67" s="1">
        <v>8</v>
      </c>
      <c r="E67" s="1">
        <v>3</v>
      </c>
      <c r="F67" s="1" t="s">
        <v>76</v>
      </c>
      <c r="G67" s="1">
        <v>61.96</v>
      </c>
      <c r="H67" s="1">
        <f>1+COUNTIFS(A:A,A67,G:G,"&gt;"&amp;G67)</f>
        <v>3</v>
      </c>
      <c r="I67" s="2">
        <f>AVERAGEIF(A:A,A67,G:G)</f>
        <v>49.369166666666665</v>
      </c>
      <c r="J67" s="2">
        <f t="shared" si="16"/>
        <v>12.590833333333336</v>
      </c>
      <c r="K67" s="2">
        <f t="shared" si="17"/>
        <v>102.59083333333334</v>
      </c>
      <c r="L67" s="2">
        <f t="shared" si="18"/>
        <v>471.27887024260798</v>
      </c>
      <c r="M67" s="2">
        <f>SUMIF(A:A,A67,L:L)</f>
        <v>3727.4824332513408</v>
      </c>
      <c r="N67" s="3">
        <f t="shared" si="19"/>
        <v>0.12643355902593198</v>
      </c>
      <c r="O67" s="6">
        <f t="shared" si="20"/>
        <v>7.9092924987969084</v>
      </c>
      <c r="P67" s="3">
        <f t="shared" si="21"/>
        <v>0.12643355902593198</v>
      </c>
      <c r="Q67" s="3">
        <f>IF(ISNUMBER(P67),SUMIF(A:A,A67,P:P),"")</f>
        <v>0.9026104740384181</v>
      </c>
      <c r="R67" s="3">
        <f t="shared" si="22"/>
        <v>0.14007543969687034</v>
      </c>
      <c r="S67" s="7">
        <f t="shared" si="23"/>
        <v>7.1390102516475817</v>
      </c>
    </row>
    <row r="68" spans="1:19" x14ac:dyDescent="0.3">
      <c r="A68" s="1">
        <v>14</v>
      </c>
      <c r="B68" s="5">
        <v>0.67013888888888884</v>
      </c>
      <c r="C68" s="1" t="s">
        <v>21</v>
      </c>
      <c r="D68" s="1">
        <v>8</v>
      </c>
      <c r="E68" s="1">
        <v>4</v>
      </c>
      <c r="F68" s="1" t="s">
        <v>77</v>
      </c>
      <c r="G68" s="1">
        <v>60.06</v>
      </c>
      <c r="H68" s="1">
        <f>1+COUNTIFS(A:A,A68,G:G,"&gt;"&amp;G68)</f>
        <v>4</v>
      </c>
      <c r="I68" s="2">
        <f>AVERAGEIF(A:A,A68,G:G)</f>
        <v>49.369166666666665</v>
      </c>
      <c r="J68" s="2">
        <f t="shared" si="16"/>
        <v>10.690833333333337</v>
      </c>
      <c r="K68" s="2">
        <f t="shared" si="17"/>
        <v>100.69083333333333</v>
      </c>
      <c r="L68" s="2">
        <f t="shared" si="18"/>
        <v>420.50232141323983</v>
      </c>
      <c r="M68" s="2">
        <f>SUMIF(A:A,A68,L:L)</f>
        <v>3727.4824332513408</v>
      </c>
      <c r="N68" s="3">
        <f t="shared" si="19"/>
        <v>0.1128113489314158</v>
      </c>
      <c r="O68" s="6">
        <f t="shared" si="20"/>
        <v>8.8643563743569356</v>
      </c>
      <c r="P68" s="3">
        <f t="shared" si="21"/>
        <v>0.1128113489314158</v>
      </c>
      <c r="Q68" s="3">
        <f>IF(ISNUMBER(P68),SUMIF(A:A,A68,P:P),"")</f>
        <v>0.9026104740384181</v>
      </c>
      <c r="R68" s="3">
        <f t="shared" si="22"/>
        <v>0.12498342549325898</v>
      </c>
      <c r="S68" s="7">
        <f t="shared" si="23"/>
        <v>8.001060909103785</v>
      </c>
    </row>
    <row r="69" spans="1:19" x14ac:dyDescent="0.3">
      <c r="A69" s="1">
        <v>14</v>
      </c>
      <c r="B69" s="5">
        <v>0.67013888888888884</v>
      </c>
      <c r="C69" s="1" t="s">
        <v>21</v>
      </c>
      <c r="D69" s="1">
        <v>8</v>
      </c>
      <c r="E69" s="1">
        <v>9</v>
      </c>
      <c r="F69" s="1" t="s">
        <v>81</v>
      </c>
      <c r="G69" s="1">
        <v>57.73</v>
      </c>
      <c r="H69" s="1">
        <f>1+COUNTIFS(A:A,A69,G:G,"&gt;"&amp;G69)</f>
        <v>5</v>
      </c>
      <c r="I69" s="2">
        <f>AVERAGEIF(A:A,A69,G:G)</f>
        <v>49.369166666666665</v>
      </c>
      <c r="J69" s="2">
        <f t="shared" si="16"/>
        <v>8.360833333333332</v>
      </c>
      <c r="K69" s="2">
        <f t="shared" si="17"/>
        <v>98.360833333333332</v>
      </c>
      <c r="L69" s="2">
        <f t="shared" si="18"/>
        <v>365.64027686797147</v>
      </c>
      <c r="M69" s="2">
        <f>SUMIF(A:A,A69,L:L)</f>
        <v>3727.4824332513408</v>
      </c>
      <c r="N69" s="3">
        <f t="shared" si="19"/>
        <v>9.8093091896622936E-2</v>
      </c>
      <c r="O69" s="6">
        <f t="shared" si="20"/>
        <v>10.194397797694734</v>
      </c>
      <c r="P69" s="3">
        <f t="shared" si="21"/>
        <v>9.8093091896622936E-2</v>
      </c>
      <c r="Q69" s="3">
        <f>IF(ISNUMBER(P69),SUMIF(A:A,A69,P:P),"")</f>
        <v>0.9026104740384181</v>
      </c>
      <c r="R69" s="3">
        <f t="shared" si="22"/>
        <v>0.1086771034882183</v>
      </c>
      <c r="S69" s="7">
        <f t="shared" si="23"/>
        <v>9.2015702287134484</v>
      </c>
    </row>
    <row r="70" spans="1:19" x14ac:dyDescent="0.3">
      <c r="A70" s="1">
        <v>14</v>
      </c>
      <c r="B70" s="5">
        <v>0.67013888888888884</v>
      </c>
      <c r="C70" s="1" t="s">
        <v>21</v>
      </c>
      <c r="D70" s="1">
        <v>8</v>
      </c>
      <c r="E70" s="1">
        <v>14</v>
      </c>
      <c r="F70" s="1" t="s">
        <v>85</v>
      </c>
      <c r="G70" s="1">
        <v>50.82</v>
      </c>
      <c r="H70" s="1">
        <f>1+COUNTIFS(A:A,A70,G:G,"&gt;"&amp;G70)</f>
        <v>6</v>
      </c>
      <c r="I70" s="2">
        <f>AVERAGEIF(A:A,A70,G:G)</f>
        <v>49.369166666666665</v>
      </c>
      <c r="J70" s="2">
        <f t="shared" si="16"/>
        <v>1.4508333333333354</v>
      </c>
      <c r="K70" s="2">
        <f t="shared" si="17"/>
        <v>91.450833333333335</v>
      </c>
      <c r="L70" s="2">
        <f t="shared" si="18"/>
        <v>241.54360118360549</v>
      </c>
      <c r="M70" s="2">
        <f>SUMIF(A:A,A70,L:L)</f>
        <v>3727.4824332513408</v>
      </c>
      <c r="N70" s="3">
        <f t="shared" si="19"/>
        <v>6.4800734948847555E-2</v>
      </c>
      <c r="O70" s="6">
        <f t="shared" si="20"/>
        <v>15.431923739590001</v>
      </c>
      <c r="P70" s="3">
        <f t="shared" si="21"/>
        <v>6.4800734948847555E-2</v>
      </c>
      <c r="Q70" s="3">
        <f>IF(ISNUMBER(P70),SUMIF(A:A,A70,P:P),"")</f>
        <v>0.9026104740384181</v>
      </c>
      <c r="R70" s="3">
        <f t="shared" si="22"/>
        <v>7.1792580313099069E-2</v>
      </c>
      <c r="S70" s="7">
        <f t="shared" si="23"/>
        <v>13.929016001916048</v>
      </c>
    </row>
    <row r="71" spans="1:19" x14ac:dyDescent="0.3">
      <c r="A71" s="1">
        <v>14</v>
      </c>
      <c r="B71" s="5">
        <v>0.67013888888888884</v>
      </c>
      <c r="C71" s="1" t="s">
        <v>21</v>
      </c>
      <c r="D71" s="1">
        <v>8</v>
      </c>
      <c r="E71" s="1">
        <v>1</v>
      </c>
      <c r="F71" s="1" t="s">
        <v>75</v>
      </c>
      <c r="G71" s="1">
        <v>50.27</v>
      </c>
      <c r="H71" s="1">
        <f>1+COUNTIFS(A:A,A71,G:G,"&gt;"&amp;G71)</f>
        <v>7</v>
      </c>
      <c r="I71" s="2">
        <f>AVERAGEIF(A:A,A71,G:G)</f>
        <v>49.369166666666665</v>
      </c>
      <c r="J71" s="2">
        <f t="shared" si="16"/>
        <v>0.90083333333333826</v>
      </c>
      <c r="K71" s="2">
        <f t="shared" si="17"/>
        <v>90.900833333333338</v>
      </c>
      <c r="L71" s="2">
        <f t="shared" si="18"/>
        <v>233.70274796713338</v>
      </c>
      <c r="M71" s="2">
        <f>SUMIF(A:A,A71,L:L)</f>
        <v>3727.4824332513408</v>
      </c>
      <c r="N71" s="3">
        <f t="shared" si="19"/>
        <v>6.2697209752718641E-2</v>
      </c>
      <c r="O71" s="6">
        <f t="shared" si="20"/>
        <v>15.94967310258394</v>
      </c>
      <c r="P71" s="3">
        <f t="shared" si="21"/>
        <v>6.2697209752718641E-2</v>
      </c>
      <c r="Q71" s="3">
        <f>IF(ISNUMBER(P71),SUMIF(A:A,A71,P:P),"")</f>
        <v>0.9026104740384181</v>
      </c>
      <c r="R71" s="3">
        <f t="shared" si="22"/>
        <v>6.9462089745315814E-2</v>
      </c>
      <c r="S71" s="7">
        <f t="shared" si="23"/>
        <v>14.396341999881095</v>
      </c>
    </row>
    <row r="72" spans="1:19" x14ac:dyDescent="0.3">
      <c r="A72" s="1">
        <v>14</v>
      </c>
      <c r="B72" s="5">
        <v>0.67013888888888884</v>
      </c>
      <c r="C72" s="1" t="s">
        <v>21</v>
      </c>
      <c r="D72" s="1">
        <v>8</v>
      </c>
      <c r="E72" s="1">
        <v>11</v>
      </c>
      <c r="F72" s="1" t="s">
        <v>83</v>
      </c>
      <c r="G72" s="1">
        <v>46.42</v>
      </c>
      <c r="H72" s="1">
        <f>1+COUNTIFS(A:A,A72,G:G,"&gt;"&amp;G72)</f>
        <v>8</v>
      </c>
      <c r="I72" s="2">
        <f>AVERAGEIF(A:A,A72,G:G)</f>
        <v>49.369166666666665</v>
      </c>
      <c r="J72" s="2">
        <f t="shared" si="16"/>
        <v>-2.9491666666666632</v>
      </c>
      <c r="K72" s="2">
        <f t="shared" si="17"/>
        <v>87.050833333333344</v>
      </c>
      <c r="L72" s="2">
        <f t="shared" si="18"/>
        <v>185.49909438240138</v>
      </c>
      <c r="M72" s="2">
        <f>SUMIF(A:A,A72,L:L)</f>
        <v>3727.4824332513408</v>
      </c>
      <c r="N72" s="3">
        <f t="shared" si="19"/>
        <v>4.9765249791022516E-2</v>
      </c>
      <c r="O72" s="6">
        <f t="shared" si="20"/>
        <v>20.094343024485262</v>
      </c>
      <c r="P72" s="3">
        <f t="shared" si="21"/>
        <v>4.9765249791022516E-2</v>
      </c>
      <c r="Q72" s="3">
        <f>IF(ISNUMBER(P72),SUMIF(A:A,A72,P:P),"")</f>
        <v>0.9026104740384181</v>
      </c>
      <c r="R72" s="3">
        <f t="shared" si="22"/>
        <v>5.513480202413909E-2</v>
      </c>
      <c r="S72" s="7">
        <f t="shared" si="23"/>
        <v>18.137364482821223</v>
      </c>
    </row>
    <row r="73" spans="1:19" x14ac:dyDescent="0.3">
      <c r="A73" s="1">
        <v>14</v>
      </c>
      <c r="B73" s="5">
        <v>0.67013888888888884</v>
      </c>
      <c r="C73" s="1" t="s">
        <v>21</v>
      </c>
      <c r="D73" s="1">
        <v>8</v>
      </c>
      <c r="E73" s="1">
        <v>6</v>
      </c>
      <c r="F73" s="1" t="s">
        <v>78</v>
      </c>
      <c r="G73" s="1">
        <v>44.38</v>
      </c>
      <c r="H73" s="1">
        <f>1+COUNTIFS(A:A,A73,G:G,"&gt;"&amp;G73)</f>
        <v>9</v>
      </c>
      <c r="I73" s="2">
        <f>AVERAGEIF(A:A,A73,G:G)</f>
        <v>49.369166666666665</v>
      </c>
      <c r="J73" s="2">
        <f t="shared" si="16"/>
        <v>-4.9891666666666623</v>
      </c>
      <c r="K73" s="2">
        <f t="shared" si="17"/>
        <v>85.010833333333338</v>
      </c>
      <c r="L73" s="2">
        <f t="shared" si="18"/>
        <v>164.12855619678322</v>
      </c>
      <c r="M73" s="2">
        <f>SUMIF(A:A,A73,L:L)</f>
        <v>3727.4824332513408</v>
      </c>
      <c r="N73" s="3">
        <f t="shared" si="19"/>
        <v>4.4032013332285548E-2</v>
      </c>
      <c r="O73" s="6">
        <f t="shared" si="20"/>
        <v>22.710748937450266</v>
      </c>
      <c r="P73" s="3" t="str">
        <f t="shared" si="21"/>
        <v/>
      </c>
      <c r="Q73" s="3" t="str">
        <f>IF(ISNUMBER(P73),SUMIF(A:A,A73,P:P),"")</f>
        <v/>
      </c>
      <c r="R73" s="3" t="str">
        <f t="shared" si="22"/>
        <v/>
      </c>
      <c r="S73" s="7" t="str">
        <f t="shared" si="23"/>
        <v/>
      </c>
    </row>
    <row r="74" spans="1:19" x14ac:dyDescent="0.3">
      <c r="A74" s="1">
        <v>14</v>
      </c>
      <c r="B74" s="5">
        <v>0.67013888888888884</v>
      </c>
      <c r="C74" s="1" t="s">
        <v>21</v>
      </c>
      <c r="D74" s="1">
        <v>8</v>
      </c>
      <c r="E74" s="1">
        <v>13</v>
      </c>
      <c r="F74" s="1" t="s">
        <v>84</v>
      </c>
      <c r="G74" s="1">
        <v>37.03</v>
      </c>
      <c r="H74" s="1">
        <f>1+COUNTIFS(A:A,A74,G:G,"&gt;"&amp;G74)</f>
        <v>10</v>
      </c>
      <c r="I74" s="2">
        <f>AVERAGEIF(A:A,A74,G:G)</f>
        <v>49.369166666666665</v>
      </c>
      <c r="J74" s="2">
        <f t="shared" si="16"/>
        <v>-12.339166666666664</v>
      </c>
      <c r="K74" s="2">
        <f t="shared" si="17"/>
        <v>77.660833333333329</v>
      </c>
      <c r="L74" s="2">
        <f t="shared" si="18"/>
        <v>105.59911599735982</v>
      </c>
      <c r="M74" s="2">
        <f>SUMIF(A:A,A74,L:L)</f>
        <v>3727.4824332513408</v>
      </c>
      <c r="N74" s="3">
        <f t="shared" si="19"/>
        <v>2.8329876233715669E-2</v>
      </c>
      <c r="O74" s="6">
        <f t="shared" si="20"/>
        <v>35.298424594241254</v>
      </c>
      <c r="P74" s="3" t="str">
        <f t="shared" si="21"/>
        <v/>
      </c>
      <c r="Q74" s="3" t="str">
        <f>IF(ISNUMBER(P74),SUMIF(A:A,A74,P:P),"")</f>
        <v/>
      </c>
      <c r="R74" s="3" t="str">
        <f t="shared" si="22"/>
        <v/>
      </c>
      <c r="S74" s="7" t="str">
        <f t="shared" si="23"/>
        <v/>
      </c>
    </row>
    <row r="75" spans="1:19" x14ac:dyDescent="0.3">
      <c r="A75" s="1">
        <v>14</v>
      </c>
      <c r="B75" s="5">
        <v>0.67013888888888884</v>
      </c>
      <c r="C75" s="1" t="s">
        <v>21</v>
      </c>
      <c r="D75" s="1">
        <v>8</v>
      </c>
      <c r="E75" s="1">
        <v>8</v>
      </c>
      <c r="F75" s="1" t="s">
        <v>80</v>
      </c>
      <c r="G75" s="1">
        <v>27.26</v>
      </c>
      <c r="H75" s="1">
        <f>1+COUNTIFS(A:A,A75,G:G,"&gt;"&amp;G75)</f>
        <v>11</v>
      </c>
      <c r="I75" s="2">
        <f>AVERAGEIF(A:A,A75,G:G)</f>
        <v>49.369166666666665</v>
      </c>
      <c r="J75" s="2">
        <f t="shared" si="16"/>
        <v>-22.109166666666663</v>
      </c>
      <c r="K75" s="2">
        <f t="shared" si="17"/>
        <v>67.890833333333333</v>
      </c>
      <c r="L75" s="2">
        <f t="shared" si="18"/>
        <v>58.759333001064121</v>
      </c>
      <c r="M75" s="2">
        <f>SUMIF(A:A,A75,L:L)</f>
        <v>3727.4824332513408</v>
      </c>
      <c r="N75" s="3">
        <f t="shared" si="19"/>
        <v>1.5763812185108167E-2</v>
      </c>
      <c r="O75" s="6">
        <f t="shared" si="20"/>
        <v>63.436432016405568</v>
      </c>
      <c r="P75" s="3" t="str">
        <f t="shared" si="21"/>
        <v/>
      </c>
      <c r="Q75" s="3" t="str">
        <f>IF(ISNUMBER(P75),SUMIF(A:A,A75,P:P),"")</f>
        <v/>
      </c>
      <c r="R75" s="3" t="str">
        <f t="shared" si="22"/>
        <v/>
      </c>
      <c r="S75" s="7" t="str">
        <f t="shared" si="23"/>
        <v/>
      </c>
    </row>
    <row r="76" spans="1:19" x14ac:dyDescent="0.3">
      <c r="A76" s="1">
        <v>14</v>
      </c>
      <c r="B76" s="5">
        <v>0.67013888888888884</v>
      </c>
      <c r="C76" s="1" t="s">
        <v>21</v>
      </c>
      <c r="D76" s="1">
        <v>8</v>
      </c>
      <c r="E76" s="1">
        <v>10</v>
      </c>
      <c r="F76" s="1" t="s">
        <v>82</v>
      </c>
      <c r="G76" s="1">
        <v>18.399999999999999</v>
      </c>
      <c r="H76" s="1">
        <f>1+COUNTIFS(A:A,A76,G:G,"&gt;"&amp;G76)</f>
        <v>12</v>
      </c>
      <c r="I76" s="2">
        <f>AVERAGEIF(A:A,A76,G:G)</f>
        <v>49.369166666666665</v>
      </c>
      <c r="J76" s="2">
        <f t="shared" si="16"/>
        <v>-30.969166666666666</v>
      </c>
      <c r="K76" s="2">
        <f t="shared" si="17"/>
        <v>59.030833333333334</v>
      </c>
      <c r="L76" s="2">
        <f t="shared" si="18"/>
        <v>34.530742009264692</v>
      </c>
      <c r="M76" s="2">
        <f>SUMIF(A:A,A76,L:L)</f>
        <v>3727.4824332513408</v>
      </c>
      <c r="N76" s="3">
        <f t="shared" si="19"/>
        <v>9.263824210472494E-3</v>
      </c>
      <c r="O76" s="6">
        <f t="shared" si="20"/>
        <v>107.94678064697385</v>
      </c>
      <c r="P76" s="3" t="str">
        <f t="shared" si="21"/>
        <v/>
      </c>
      <c r="Q76" s="3" t="str">
        <f>IF(ISNUMBER(P76),SUMIF(A:A,A76,P:P),"")</f>
        <v/>
      </c>
      <c r="R76" s="3" t="str">
        <f t="shared" si="22"/>
        <v/>
      </c>
      <c r="S76" s="7" t="str">
        <f t="shared" si="23"/>
        <v/>
      </c>
    </row>
    <row r="77" spans="1:19" x14ac:dyDescent="0.3">
      <c r="A77" s="1"/>
      <c r="B77" s="5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  <c r="N77" s="3"/>
      <c r="O77" s="6"/>
      <c r="P77" s="3"/>
      <c r="Q77" s="3"/>
      <c r="R77" s="3"/>
      <c r="S77" s="7"/>
    </row>
    <row r="78" spans="1:19" x14ac:dyDescent="0.3">
      <c r="A78" s="1">
        <v>18</v>
      </c>
      <c r="B78" s="5">
        <v>0.69444444444444453</v>
      </c>
      <c r="C78" s="1" t="s">
        <v>21</v>
      </c>
      <c r="D78" s="1">
        <v>9</v>
      </c>
      <c r="E78" s="1">
        <v>15</v>
      </c>
      <c r="F78" s="1" t="s">
        <v>95</v>
      </c>
      <c r="G78" s="1">
        <v>66.209999999999994</v>
      </c>
      <c r="H78" s="1">
        <f>1+COUNTIFS(A:A,A78,G:G,"&gt;"&amp;G78)</f>
        <v>1</v>
      </c>
      <c r="I78" s="2">
        <f>AVERAGEIF(A:A,A78,G:G)</f>
        <v>48.924166666666672</v>
      </c>
      <c r="J78" s="2">
        <f t="shared" ref="J78:J89" si="24">G78-I78</f>
        <v>17.285833333333322</v>
      </c>
      <c r="K78" s="2">
        <f t="shared" ref="K78:K89" si="25">90+J78</f>
        <v>107.28583333333333</v>
      </c>
      <c r="L78" s="2">
        <f t="shared" ref="L78:L89" si="26">EXP(0.06*K78)</f>
        <v>624.62408201156802</v>
      </c>
      <c r="M78" s="2">
        <f>SUMIF(A:A,A78,L:L)</f>
        <v>3155.7419647771553</v>
      </c>
      <c r="N78" s="3">
        <f t="shared" ref="N78:N89" si="27">L78/M78</f>
        <v>0.19793255880338628</v>
      </c>
      <c r="O78" s="6">
        <f t="shared" ref="O78:O89" si="28">1/N78</f>
        <v>5.0522258997992182</v>
      </c>
      <c r="P78" s="3">
        <f t="shared" ref="P78:P89" si="29">IF(O78&gt;21,"",N78)</f>
        <v>0.19793255880338628</v>
      </c>
      <c r="Q78" s="3">
        <f>IF(ISNUMBER(P78),SUMIF(A:A,A78,P:P),"")</f>
        <v>0.90420310083296296</v>
      </c>
      <c r="R78" s="3">
        <f t="shared" ref="R78:R89" si="30">IFERROR(P78*(1/Q78),"")</f>
        <v>0.21890276489988633</v>
      </c>
      <c r="S78" s="7">
        <f t="shared" ref="S78:S89" si="31">IFERROR(1/R78,"")</f>
        <v>4.5682383247070595</v>
      </c>
    </row>
    <row r="79" spans="1:19" x14ac:dyDescent="0.3">
      <c r="A79" s="1">
        <v>18</v>
      </c>
      <c r="B79" s="5">
        <v>0.69444444444444453</v>
      </c>
      <c r="C79" s="1" t="s">
        <v>21</v>
      </c>
      <c r="D79" s="1">
        <v>9</v>
      </c>
      <c r="E79" s="1">
        <v>11</v>
      </c>
      <c r="F79" s="1" t="s">
        <v>92</v>
      </c>
      <c r="G79" s="1">
        <v>60.59</v>
      </c>
      <c r="H79" s="1">
        <f>1+COUNTIFS(A:A,A79,G:G,"&gt;"&amp;G79)</f>
        <v>2</v>
      </c>
      <c r="I79" s="2">
        <f>AVERAGEIF(A:A,A79,G:G)</f>
        <v>48.924166666666672</v>
      </c>
      <c r="J79" s="2">
        <f t="shared" si="24"/>
        <v>11.665833333333332</v>
      </c>
      <c r="K79" s="2">
        <f t="shared" si="25"/>
        <v>101.66583333333332</v>
      </c>
      <c r="L79" s="2">
        <f t="shared" si="26"/>
        <v>445.83547775132524</v>
      </c>
      <c r="M79" s="2">
        <f>SUMIF(A:A,A79,L:L)</f>
        <v>3155.7419647771553</v>
      </c>
      <c r="N79" s="3">
        <f t="shared" si="27"/>
        <v>0.14127754509954307</v>
      </c>
      <c r="O79" s="6">
        <f t="shared" si="28"/>
        <v>7.0782656882621202</v>
      </c>
      <c r="P79" s="3">
        <f t="shared" si="29"/>
        <v>0.14127754509954307</v>
      </c>
      <c r="Q79" s="3">
        <f>IF(ISNUMBER(P79),SUMIF(A:A,A79,P:P),"")</f>
        <v>0.90420310083296296</v>
      </c>
      <c r="R79" s="3">
        <f t="shared" si="30"/>
        <v>0.15624536674271131</v>
      </c>
      <c r="S79" s="7">
        <f t="shared" si="31"/>
        <v>6.4001897838461765</v>
      </c>
    </row>
    <row r="80" spans="1:19" x14ac:dyDescent="0.3">
      <c r="A80" s="1">
        <v>18</v>
      </c>
      <c r="B80" s="5">
        <v>0.69444444444444453</v>
      </c>
      <c r="C80" s="1" t="s">
        <v>21</v>
      </c>
      <c r="D80" s="1">
        <v>9</v>
      </c>
      <c r="E80" s="1">
        <v>5</v>
      </c>
      <c r="F80" s="1" t="s">
        <v>89</v>
      </c>
      <c r="G80" s="1">
        <v>56.81</v>
      </c>
      <c r="H80" s="1">
        <f>1+COUNTIFS(A:A,A80,G:G,"&gt;"&amp;G80)</f>
        <v>3</v>
      </c>
      <c r="I80" s="2">
        <f>AVERAGEIF(A:A,A80,G:G)</f>
        <v>48.924166666666672</v>
      </c>
      <c r="J80" s="2">
        <f t="shared" si="24"/>
        <v>7.8858333333333306</v>
      </c>
      <c r="K80" s="2">
        <f t="shared" si="25"/>
        <v>97.885833333333323</v>
      </c>
      <c r="L80" s="2">
        <f t="shared" si="26"/>
        <v>355.36662392020963</v>
      </c>
      <c r="M80" s="2">
        <f>SUMIF(A:A,A80,L:L)</f>
        <v>3155.7419647771553</v>
      </c>
      <c r="N80" s="3">
        <f t="shared" si="27"/>
        <v>0.11260953141500087</v>
      </c>
      <c r="O80" s="6">
        <f t="shared" si="28"/>
        <v>8.880242972636939</v>
      </c>
      <c r="P80" s="3">
        <f t="shared" si="29"/>
        <v>0.11260953141500087</v>
      </c>
      <c r="Q80" s="3">
        <f>IF(ISNUMBER(P80),SUMIF(A:A,A80,P:P),"")</f>
        <v>0.90420310083296296</v>
      </c>
      <c r="R80" s="3">
        <f t="shared" si="30"/>
        <v>0.12454008542025967</v>
      </c>
      <c r="S80" s="7">
        <f t="shared" si="31"/>
        <v>8.0295432320084483</v>
      </c>
    </row>
    <row r="81" spans="1:19" x14ac:dyDescent="0.3">
      <c r="A81" s="1">
        <v>18</v>
      </c>
      <c r="B81" s="5">
        <v>0.69444444444444453</v>
      </c>
      <c r="C81" s="1" t="s">
        <v>21</v>
      </c>
      <c r="D81" s="1">
        <v>9</v>
      </c>
      <c r="E81" s="1">
        <v>8</v>
      </c>
      <c r="F81" s="1" t="s">
        <v>91</v>
      </c>
      <c r="G81" s="1">
        <v>55.49</v>
      </c>
      <c r="H81" s="1">
        <f>1+COUNTIFS(A:A,A81,G:G,"&gt;"&amp;G81)</f>
        <v>4</v>
      </c>
      <c r="I81" s="2">
        <f>AVERAGEIF(A:A,A81,G:G)</f>
        <v>48.924166666666672</v>
      </c>
      <c r="J81" s="2">
        <f t="shared" si="24"/>
        <v>6.5658333333333303</v>
      </c>
      <c r="K81" s="2">
        <f t="shared" si="25"/>
        <v>96.56583333333333</v>
      </c>
      <c r="L81" s="2">
        <f t="shared" si="26"/>
        <v>328.30728029489399</v>
      </c>
      <c r="M81" s="2">
        <f>SUMIF(A:A,A81,L:L)</f>
        <v>3155.7419647771553</v>
      </c>
      <c r="N81" s="3">
        <f t="shared" si="27"/>
        <v>0.10403489384090933</v>
      </c>
      <c r="O81" s="6">
        <f t="shared" si="28"/>
        <v>9.6121595657049923</v>
      </c>
      <c r="P81" s="3">
        <f t="shared" si="29"/>
        <v>0.10403489384090933</v>
      </c>
      <c r="Q81" s="3">
        <f>IF(ISNUMBER(P81),SUMIF(A:A,A81,P:P),"")</f>
        <v>0.90420310083296296</v>
      </c>
      <c r="R81" s="3">
        <f t="shared" si="30"/>
        <v>0.11505699742134386</v>
      </c>
      <c r="S81" s="7">
        <f t="shared" si="31"/>
        <v>8.6913444850116797</v>
      </c>
    </row>
    <row r="82" spans="1:19" x14ac:dyDescent="0.3">
      <c r="A82" s="1">
        <v>18</v>
      </c>
      <c r="B82" s="5">
        <v>0.69444444444444453</v>
      </c>
      <c r="C82" s="1" t="s">
        <v>21</v>
      </c>
      <c r="D82" s="1">
        <v>9</v>
      </c>
      <c r="E82" s="1">
        <v>13</v>
      </c>
      <c r="F82" s="1" t="s">
        <v>94</v>
      </c>
      <c r="G82" s="1">
        <v>53.98</v>
      </c>
      <c r="H82" s="1">
        <f>1+COUNTIFS(A:A,A82,G:G,"&gt;"&amp;G82)</f>
        <v>5</v>
      </c>
      <c r="I82" s="2">
        <f>AVERAGEIF(A:A,A82,G:G)</f>
        <v>48.924166666666672</v>
      </c>
      <c r="J82" s="2">
        <f t="shared" si="24"/>
        <v>5.0558333333333252</v>
      </c>
      <c r="K82" s="2">
        <f t="shared" si="25"/>
        <v>95.055833333333325</v>
      </c>
      <c r="L82" s="2">
        <f t="shared" si="26"/>
        <v>299.87028565424481</v>
      </c>
      <c r="M82" s="2">
        <f>SUMIF(A:A,A82,L:L)</f>
        <v>3155.7419647771553</v>
      </c>
      <c r="N82" s="3">
        <f t="shared" si="27"/>
        <v>9.5023702508395785E-2</v>
      </c>
      <c r="O82" s="6">
        <f t="shared" si="28"/>
        <v>10.523690127856735</v>
      </c>
      <c r="P82" s="3">
        <f t="shared" si="29"/>
        <v>9.5023702508395785E-2</v>
      </c>
      <c r="Q82" s="3">
        <f>IF(ISNUMBER(P82),SUMIF(A:A,A82,P:P),"")</f>
        <v>0.90420310083296296</v>
      </c>
      <c r="R82" s="3">
        <f t="shared" si="30"/>
        <v>0.10509110444418825</v>
      </c>
      <c r="S82" s="7">
        <f t="shared" si="31"/>
        <v>9.515553245813301</v>
      </c>
    </row>
    <row r="83" spans="1:19" x14ac:dyDescent="0.3">
      <c r="A83" s="1">
        <v>18</v>
      </c>
      <c r="B83" s="5">
        <v>0.69444444444444453</v>
      </c>
      <c r="C83" s="1" t="s">
        <v>21</v>
      </c>
      <c r="D83" s="1">
        <v>9</v>
      </c>
      <c r="E83" s="1">
        <v>10</v>
      </c>
      <c r="F83" s="1" t="s">
        <v>20</v>
      </c>
      <c r="G83" s="1">
        <v>51.06</v>
      </c>
      <c r="H83" s="1">
        <f>1+COUNTIFS(A:A,A83,G:G,"&gt;"&amp;G83)</f>
        <v>6</v>
      </c>
      <c r="I83" s="2">
        <f>AVERAGEIF(A:A,A83,G:G)</f>
        <v>48.924166666666672</v>
      </c>
      <c r="J83" s="2">
        <f t="shared" si="24"/>
        <v>2.1358333333333306</v>
      </c>
      <c r="K83" s="2">
        <f t="shared" si="25"/>
        <v>92.135833333333323</v>
      </c>
      <c r="L83" s="2">
        <f t="shared" si="26"/>
        <v>251.67787600342967</v>
      </c>
      <c r="M83" s="2">
        <f>SUMIF(A:A,A83,L:L)</f>
        <v>3155.7419647771553</v>
      </c>
      <c r="N83" s="3">
        <f t="shared" si="27"/>
        <v>7.9752362142575264E-2</v>
      </c>
      <c r="O83" s="6">
        <f t="shared" si="28"/>
        <v>12.53881356156292</v>
      </c>
      <c r="P83" s="3">
        <f t="shared" si="29"/>
        <v>7.9752362142575264E-2</v>
      </c>
      <c r="Q83" s="3">
        <f>IF(ISNUMBER(P83),SUMIF(A:A,A83,P:P),"")</f>
        <v>0.90420310083296296</v>
      </c>
      <c r="R83" s="3">
        <f t="shared" si="30"/>
        <v>8.8201823317246339E-2</v>
      </c>
      <c r="S83" s="7">
        <f t="shared" si="31"/>
        <v>11.337634103131599</v>
      </c>
    </row>
    <row r="84" spans="1:19" x14ac:dyDescent="0.3">
      <c r="A84" s="1">
        <v>18</v>
      </c>
      <c r="B84" s="5">
        <v>0.69444444444444453</v>
      </c>
      <c r="C84" s="1" t="s">
        <v>21</v>
      </c>
      <c r="D84" s="1">
        <v>9</v>
      </c>
      <c r="E84" s="1">
        <v>12</v>
      </c>
      <c r="F84" s="1" t="s">
        <v>93</v>
      </c>
      <c r="G84" s="1">
        <v>47.02</v>
      </c>
      <c r="H84" s="1">
        <f>1+COUNTIFS(A:A,A84,G:G,"&gt;"&amp;G84)</f>
        <v>7</v>
      </c>
      <c r="I84" s="2">
        <f>AVERAGEIF(A:A,A84,G:G)</f>
        <v>48.924166666666672</v>
      </c>
      <c r="J84" s="2">
        <f t="shared" si="24"/>
        <v>-1.9041666666666686</v>
      </c>
      <c r="K84" s="2">
        <f t="shared" si="25"/>
        <v>88.095833333333331</v>
      </c>
      <c r="L84" s="2">
        <f t="shared" si="26"/>
        <v>197.50225460548637</v>
      </c>
      <c r="M84" s="2">
        <f>SUMIF(A:A,A84,L:L)</f>
        <v>3155.7419647771553</v>
      </c>
      <c r="N84" s="3">
        <f t="shared" si="27"/>
        <v>6.2585045548688614E-2</v>
      </c>
      <c r="O84" s="6">
        <f t="shared" si="28"/>
        <v>15.978257924603422</v>
      </c>
      <c r="P84" s="3">
        <f t="shared" si="29"/>
        <v>6.2585045548688614E-2</v>
      </c>
      <c r="Q84" s="3">
        <f>IF(ISNUMBER(P84),SUMIF(A:A,A84,P:P),"")</f>
        <v>0.90420310083296296</v>
      </c>
      <c r="R84" s="3">
        <f t="shared" si="30"/>
        <v>6.9215694450765003E-2</v>
      </c>
      <c r="S84" s="7">
        <f t="shared" si="31"/>
        <v>14.447590361335276</v>
      </c>
    </row>
    <row r="85" spans="1:19" x14ac:dyDescent="0.3">
      <c r="A85" s="1">
        <v>18</v>
      </c>
      <c r="B85" s="5">
        <v>0.69444444444444453</v>
      </c>
      <c r="C85" s="1" t="s">
        <v>21</v>
      </c>
      <c r="D85" s="1">
        <v>9</v>
      </c>
      <c r="E85" s="1">
        <v>3</v>
      </c>
      <c r="F85" s="1" t="s">
        <v>87</v>
      </c>
      <c r="G85" s="1">
        <v>46.53</v>
      </c>
      <c r="H85" s="1">
        <f>1+COUNTIFS(A:A,A85,G:G,"&gt;"&amp;G85)</f>
        <v>8</v>
      </c>
      <c r="I85" s="2">
        <f>AVERAGEIF(A:A,A85,G:G)</f>
        <v>48.924166666666672</v>
      </c>
      <c r="J85" s="2">
        <f t="shared" si="24"/>
        <v>-2.3941666666666706</v>
      </c>
      <c r="K85" s="2">
        <f t="shared" si="25"/>
        <v>87.605833333333322</v>
      </c>
      <c r="L85" s="2">
        <f t="shared" si="26"/>
        <v>191.78021446279666</v>
      </c>
      <c r="M85" s="2">
        <f>SUMIF(A:A,A85,L:L)</f>
        <v>3155.7419647771553</v>
      </c>
      <c r="N85" s="3">
        <f t="shared" si="27"/>
        <v>6.0771830080961431E-2</v>
      </c>
      <c r="O85" s="6">
        <f t="shared" si="28"/>
        <v>16.454992365176107</v>
      </c>
      <c r="P85" s="3">
        <f t="shared" si="29"/>
        <v>6.0771830080961431E-2</v>
      </c>
      <c r="Q85" s="3">
        <f>IF(ISNUMBER(P85),SUMIF(A:A,A85,P:P),"")</f>
        <v>0.90420310083296296</v>
      </c>
      <c r="R85" s="3">
        <f t="shared" si="30"/>
        <v>6.7210375661151442E-2</v>
      </c>
      <c r="S85" s="7">
        <f t="shared" si="31"/>
        <v>14.878655120774965</v>
      </c>
    </row>
    <row r="86" spans="1:19" x14ac:dyDescent="0.3">
      <c r="A86" s="1">
        <v>18</v>
      </c>
      <c r="B86" s="5">
        <v>0.69444444444444453</v>
      </c>
      <c r="C86" s="1" t="s">
        <v>21</v>
      </c>
      <c r="D86" s="1">
        <v>9</v>
      </c>
      <c r="E86" s="1">
        <v>7</v>
      </c>
      <c r="F86" s="1" t="s">
        <v>90</v>
      </c>
      <c r="G86" s="1">
        <v>43.35</v>
      </c>
      <c r="H86" s="1">
        <f>1+COUNTIFS(A:A,A86,G:G,"&gt;"&amp;G86)</f>
        <v>9</v>
      </c>
      <c r="I86" s="2">
        <f>AVERAGEIF(A:A,A86,G:G)</f>
        <v>48.924166666666672</v>
      </c>
      <c r="J86" s="2">
        <f t="shared" si="24"/>
        <v>-5.5741666666666703</v>
      </c>
      <c r="K86" s="2">
        <f t="shared" si="25"/>
        <v>84.42583333333333</v>
      </c>
      <c r="L86" s="2">
        <f t="shared" si="26"/>
        <v>158.46757527625635</v>
      </c>
      <c r="M86" s="2">
        <f>SUMIF(A:A,A86,L:L)</f>
        <v>3155.7419647771553</v>
      </c>
      <c r="N86" s="3">
        <f t="shared" si="27"/>
        <v>5.0215631393502304E-2</v>
      </c>
      <c r="O86" s="6">
        <f t="shared" si="28"/>
        <v>19.914117820480016</v>
      </c>
      <c r="P86" s="3">
        <f t="shared" si="29"/>
        <v>5.0215631393502304E-2</v>
      </c>
      <c r="Q86" s="3">
        <f>IF(ISNUMBER(P86),SUMIF(A:A,A86,P:P),"")</f>
        <v>0.90420310083296296</v>
      </c>
      <c r="R86" s="3">
        <f t="shared" si="30"/>
        <v>5.5535787642447869E-2</v>
      </c>
      <c r="S86" s="7">
        <f t="shared" si="31"/>
        <v>18.006407083630997</v>
      </c>
    </row>
    <row r="87" spans="1:19" x14ac:dyDescent="0.3">
      <c r="A87" s="1">
        <v>18</v>
      </c>
      <c r="B87" s="5">
        <v>0.69444444444444453</v>
      </c>
      <c r="C87" s="1" t="s">
        <v>21</v>
      </c>
      <c r="D87" s="1">
        <v>9</v>
      </c>
      <c r="E87" s="1">
        <v>4</v>
      </c>
      <c r="F87" s="1" t="s">
        <v>88</v>
      </c>
      <c r="G87" s="1">
        <v>40.69</v>
      </c>
      <c r="H87" s="1">
        <f>1+COUNTIFS(A:A,A87,G:G,"&gt;"&amp;G87)</f>
        <v>10</v>
      </c>
      <c r="I87" s="2">
        <f>AVERAGEIF(A:A,A87,G:G)</f>
        <v>48.924166666666672</v>
      </c>
      <c r="J87" s="2">
        <f t="shared" si="24"/>
        <v>-8.234166666666674</v>
      </c>
      <c r="K87" s="2">
        <f t="shared" si="25"/>
        <v>81.765833333333319</v>
      </c>
      <c r="L87" s="2">
        <f t="shared" si="26"/>
        <v>135.09118569262029</v>
      </c>
      <c r="M87" s="2">
        <f>SUMIF(A:A,A87,L:L)</f>
        <v>3155.7419647771553</v>
      </c>
      <c r="N87" s="3">
        <f t="shared" si="27"/>
        <v>4.2808058200081586E-2</v>
      </c>
      <c r="O87" s="6">
        <f t="shared" si="28"/>
        <v>23.360087844351092</v>
      </c>
      <c r="P87" s="3" t="str">
        <f t="shared" si="29"/>
        <v/>
      </c>
      <c r="Q87" s="3" t="str">
        <f>IF(ISNUMBER(P87),SUMIF(A:A,A87,P:P),"")</f>
        <v/>
      </c>
      <c r="R87" s="3" t="str">
        <f t="shared" si="30"/>
        <v/>
      </c>
      <c r="S87" s="7" t="str">
        <f t="shared" si="31"/>
        <v/>
      </c>
    </row>
    <row r="88" spans="1:19" x14ac:dyDescent="0.3">
      <c r="A88" s="1">
        <v>18</v>
      </c>
      <c r="B88" s="5">
        <v>0.69444444444444453</v>
      </c>
      <c r="C88" s="1" t="s">
        <v>21</v>
      </c>
      <c r="D88" s="1">
        <v>9</v>
      </c>
      <c r="E88" s="1">
        <v>16</v>
      </c>
      <c r="F88" s="1" t="s">
        <v>96</v>
      </c>
      <c r="G88" s="1">
        <v>33.35</v>
      </c>
      <c r="H88" s="1">
        <f>1+COUNTIFS(A:A,A88,G:G,"&gt;"&amp;G88)</f>
        <v>11</v>
      </c>
      <c r="I88" s="2">
        <f>AVERAGEIF(A:A,A88,G:G)</f>
        <v>48.924166666666672</v>
      </c>
      <c r="J88" s="2">
        <f t="shared" si="24"/>
        <v>-15.57416666666667</v>
      </c>
      <c r="K88" s="2">
        <f t="shared" si="25"/>
        <v>74.42583333333333</v>
      </c>
      <c r="L88" s="2">
        <f t="shared" si="26"/>
        <v>86.968849255215503</v>
      </c>
      <c r="M88" s="2">
        <f>SUMIF(A:A,A88,L:L)</f>
        <v>3155.7419647771553</v>
      </c>
      <c r="N88" s="3">
        <f t="shared" si="27"/>
        <v>2.7558922822562542E-2</v>
      </c>
      <c r="O88" s="6">
        <f t="shared" si="28"/>
        <v>36.285888473888321</v>
      </c>
      <c r="P88" s="3" t="str">
        <f t="shared" si="29"/>
        <v/>
      </c>
      <c r="Q88" s="3" t="str">
        <f>IF(ISNUMBER(P88),SUMIF(A:A,A88,P:P),"")</f>
        <v/>
      </c>
      <c r="R88" s="3" t="str">
        <f t="shared" si="30"/>
        <v/>
      </c>
      <c r="S88" s="7" t="str">
        <f t="shared" si="31"/>
        <v/>
      </c>
    </row>
    <row r="89" spans="1:19" x14ac:dyDescent="0.3">
      <c r="A89" s="1">
        <v>18</v>
      </c>
      <c r="B89" s="5">
        <v>0.69444444444444453</v>
      </c>
      <c r="C89" s="1" t="s">
        <v>21</v>
      </c>
      <c r="D89" s="1">
        <v>9</v>
      </c>
      <c r="E89" s="1">
        <v>2</v>
      </c>
      <c r="F89" s="1" t="s">
        <v>86</v>
      </c>
      <c r="G89" s="1">
        <v>32.01</v>
      </c>
      <c r="H89" s="1">
        <f>1+COUNTIFS(A:A,A89,G:G,"&gt;"&amp;G89)</f>
        <v>12</v>
      </c>
      <c r="I89" s="2">
        <f>AVERAGEIF(A:A,A89,G:G)</f>
        <v>48.924166666666672</v>
      </c>
      <c r="J89" s="2">
        <f t="shared" si="24"/>
        <v>-16.914166666666674</v>
      </c>
      <c r="K89" s="2">
        <f t="shared" si="25"/>
        <v>73.085833333333326</v>
      </c>
      <c r="L89" s="2">
        <f t="shared" si="26"/>
        <v>80.250259849108105</v>
      </c>
      <c r="M89" s="2">
        <f>SUMIF(A:A,A89,L:L)</f>
        <v>3155.7419647771553</v>
      </c>
      <c r="N89" s="3">
        <f t="shared" si="27"/>
        <v>2.5429918144392716E-2</v>
      </c>
      <c r="O89" s="6">
        <f t="shared" si="28"/>
        <v>39.323760081410228</v>
      </c>
      <c r="P89" s="3" t="str">
        <f t="shared" si="29"/>
        <v/>
      </c>
      <c r="Q89" s="3" t="str">
        <f>IF(ISNUMBER(P89),SUMIF(A:A,A89,P:P),"")</f>
        <v/>
      </c>
      <c r="R89" s="3" t="str">
        <f t="shared" si="30"/>
        <v/>
      </c>
      <c r="S89" s="7" t="str">
        <f t="shared" si="31"/>
        <v/>
      </c>
    </row>
    <row r="90" spans="1:19" x14ac:dyDescent="0.3">
      <c r="A90" s="1"/>
      <c r="B90" s="5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  <c r="N90" s="3"/>
      <c r="O90" s="6"/>
      <c r="P90" s="3"/>
      <c r="Q90" s="3"/>
      <c r="R90" s="3"/>
      <c r="S90" s="7"/>
    </row>
    <row r="91" spans="1:19" x14ac:dyDescent="0.3">
      <c r="A91" s="1">
        <v>22</v>
      </c>
      <c r="B91" s="5">
        <v>0.71875</v>
      </c>
      <c r="C91" s="1" t="s">
        <v>21</v>
      </c>
      <c r="D91" s="1">
        <v>10</v>
      </c>
      <c r="E91" s="1">
        <v>8</v>
      </c>
      <c r="F91" s="1" t="s">
        <v>57</v>
      </c>
      <c r="G91" s="1">
        <v>67.739999999999995</v>
      </c>
      <c r="H91" s="1">
        <f>1+COUNTIFS(A:A,A91,G:G,"&gt;"&amp;G91)</f>
        <v>1</v>
      </c>
      <c r="I91" s="2">
        <f>AVERAGEIF(A:A,A91,G:G)</f>
        <v>48.833333333333321</v>
      </c>
      <c r="J91" s="2">
        <f t="shared" ref="J91:J102" si="32">G91-I91</f>
        <v>18.906666666666673</v>
      </c>
      <c r="K91" s="2">
        <f t="shared" ref="K91:K102" si="33">90+J91</f>
        <v>108.90666666666667</v>
      </c>
      <c r="L91" s="2">
        <f t="shared" ref="L91:L102" si="34">EXP(0.06*K91)</f>
        <v>688.42060801860021</v>
      </c>
      <c r="M91" s="2">
        <f>SUMIF(A:A,A91,L:L)</f>
        <v>3256.8269584784762</v>
      </c>
      <c r="N91" s="3">
        <f t="shared" ref="N91:N102" si="35">L91/M91</f>
        <v>0.21137770498565769</v>
      </c>
      <c r="O91" s="6">
        <f t="shared" ref="O91:O102" si="36">1/N91</f>
        <v>4.7308679033479502</v>
      </c>
      <c r="P91" s="3">
        <f t="shared" ref="P91:P102" si="37">IF(O91&gt;21,"",N91)</f>
        <v>0.21137770498565769</v>
      </c>
      <c r="Q91" s="3">
        <f>IF(ISNUMBER(P91),SUMIF(A:A,A91,P:P),"")</f>
        <v>0.86748307717485107</v>
      </c>
      <c r="R91" s="3">
        <f t="shared" ref="R91:R102" si="38">IFERROR(P91*(1/Q91),"")</f>
        <v>0.24366781387143088</v>
      </c>
      <c r="S91" s="7">
        <f t="shared" ref="S91:S102" si="39">IFERROR(1/R91,"")</f>
        <v>4.1039478465040151</v>
      </c>
    </row>
    <row r="92" spans="1:19" x14ac:dyDescent="0.3">
      <c r="A92" s="1">
        <v>22</v>
      </c>
      <c r="B92" s="5">
        <v>0.71875</v>
      </c>
      <c r="C92" s="1" t="s">
        <v>21</v>
      </c>
      <c r="D92" s="1">
        <v>10</v>
      </c>
      <c r="E92" s="1">
        <v>1</v>
      </c>
      <c r="F92" s="1" t="s">
        <v>97</v>
      </c>
      <c r="G92" s="1">
        <v>65.08</v>
      </c>
      <c r="H92" s="1">
        <f>1+COUNTIFS(A:A,A92,G:G,"&gt;"&amp;G92)</f>
        <v>2</v>
      </c>
      <c r="I92" s="2">
        <f>AVERAGEIF(A:A,A92,G:G)</f>
        <v>48.833333333333321</v>
      </c>
      <c r="J92" s="2">
        <f t="shared" si="32"/>
        <v>16.246666666666677</v>
      </c>
      <c r="K92" s="2">
        <f t="shared" si="33"/>
        <v>106.24666666666667</v>
      </c>
      <c r="L92" s="2">
        <f t="shared" si="34"/>
        <v>586.86804559444636</v>
      </c>
      <c r="M92" s="2">
        <f>SUMIF(A:A,A92,L:L)</f>
        <v>3256.8269584784762</v>
      </c>
      <c r="N92" s="3">
        <f t="shared" si="35"/>
        <v>0.18019626252068954</v>
      </c>
      <c r="O92" s="6">
        <f t="shared" si="36"/>
        <v>5.5495046679183107</v>
      </c>
      <c r="P92" s="3">
        <f t="shared" si="37"/>
        <v>0.18019626252068954</v>
      </c>
      <c r="Q92" s="3">
        <f>IF(ISNUMBER(P92),SUMIF(A:A,A92,P:P),"")</f>
        <v>0.86748307717485107</v>
      </c>
      <c r="R92" s="3">
        <f t="shared" si="38"/>
        <v>0.20772308678059542</v>
      </c>
      <c r="S92" s="7">
        <f t="shared" si="39"/>
        <v>4.8141013861219761</v>
      </c>
    </row>
    <row r="93" spans="1:19" x14ac:dyDescent="0.3">
      <c r="A93" s="1">
        <v>22</v>
      </c>
      <c r="B93" s="5">
        <v>0.71875</v>
      </c>
      <c r="C93" s="1" t="s">
        <v>21</v>
      </c>
      <c r="D93" s="1">
        <v>10</v>
      </c>
      <c r="E93" s="1">
        <v>3</v>
      </c>
      <c r="F93" s="1" t="s">
        <v>99</v>
      </c>
      <c r="G93" s="1">
        <v>57.43</v>
      </c>
      <c r="H93" s="1">
        <f>1+COUNTIFS(A:A,A93,G:G,"&gt;"&amp;G93)</f>
        <v>3</v>
      </c>
      <c r="I93" s="2">
        <f>AVERAGEIF(A:A,A93,G:G)</f>
        <v>48.833333333333321</v>
      </c>
      <c r="J93" s="2">
        <f t="shared" si="32"/>
        <v>8.5966666666666782</v>
      </c>
      <c r="K93" s="2">
        <f t="shared" si="33"/>
        <v>98.596666666666678</v>
      </c>
      <c r="L93" s="2">
        <f t="shared" si="34"/>
        <v>370.85086475550355</v>
      </c>
      <c r="M93" s="2">
        <f>SUMIF(A:A,A93,L:L)</f>
        <v>3256.8269584784762</v>
      </c>
      <c r="N93" s="3">
        <f t="shared" si="35"/>
        <v>0.11386876536073552</v>
      </c>
      <c r="O93" s="6">
        <f t="shared" si="36"/>
        <v>8.7820395420289881</v>
      </c>
      <c r="P93" s="3">
        <f t="shared" si="37"/>
        <v>0.11386876536073552</v>
      </c>
      <c r="Q93" s="3">
        <f>IF(ISNUMBER(P93),SUMIF(A:A,A93,P:P),"")</f>
        <v>0.86748307717485107</v>
      </c>
      <c r="R93" s="3">
        <f t="shared" si="38"/>
        <v>0.13126338525423936</v>
      </c>
      <c r="S93" s="7">
        <f t="shared" si="39"/>
        <v>7.6182706857905247</v>
      </c>
    </row>
    <row r="94" spans="1:19" x14ac:dyDescent="0.3">
      <c r="A94" s="1">
        <v>22</v>
      </c>
      <c r="B94" s="5">
        <v>0.71875</v>
      </c>
      <c r="C94" s="1" t="s">
        <v>21</v>
      </c>
      <c r="D94" s="1">
        <v>10</v>
      </c>
      <c r="E94" s="1">
        <v>6</v>
      </c>
      <c r="F94" s="1" t="s">
        <v>101</v>
      </c>
      <c r="G94" s="1">
        <v>53.13</v>
      </c>
      <c r="H94" s="1">
        <f>1+COUNTIFS(A:A,A94,G:G,"&gt;"&amp;G94)</f>
        <v>4</v>
      </c>
      <c r="I94" s="2">
        <f>AVERAGEIF(A:A,A94,G:G)</f>
        <v>48.833333333333321</v>
      </c>
      <c r="J94" s="2">
        <f t="shared" si="32"/>
        <v>4.2966666666666811</v>
      </c>
      <c r="K94" s="2">
        <f t="shared" si="33"/>
        <v>94.296666666666681</v>
      </c>
      <c r="L94" s="2">
        <f t="shared" si="34"/>
        <v>286.51760993283324</v>
      </c>
      <c r="M94" s="2">
        <f>SUMIF(A:A,A94,L:L)</f>
        <v>3256.8269584784762</v>
      </c>
      <c r="N94" s="3">
        <f t="shared" si="35"/>
        <v>8.7974465203606786E-2</v>
      </c>
      <c r="O94" s="6">
        <f t="shared" si="36"/>
        <v>11.366934685941141</v>
      </c>
      <c r="P94" s="3">
        <f t="shared" si="37"/>
        <v>8.7974465203606786E-2</v>
      </c>
      <c r="Q94" s="3">
        <f>IF(ISNUMBER(P94),SUMIF(A:A,A94,P:P),"")</f>
        <v>0.86748307717485107</v>
      </c>
      <c r="R94" s="3">
        <f t="shared" si="38"/>
        <v>0.10141346559764017</v>
      </c>
      <c r="S94" s="7">
        <f t="shared" si="39"/>
        <v>9.8606234794057706</v>
      </c>
    </row>
    <row r="95" spans="1:19" x14ac:dyDescent="0.3">
      <c r="A95" s="1">
        <v>22</v>
      </c>
      <c r="B95" s="5">
        <v>0.71875</v>
      </c>
      <c r="C95" s="1" t="s">
        <v>21</v>
      </c>
      <c r="D95" s="1">
        <v>10</v>
      </c>
      <c r="E95" s="1">
        <v>7</v>
      </c>
      <c r="F95" s="1" t="s">
        <v>102</v>
      </c>
      <c r="G95" s="1">
        <v>51.4</v>
      </c>
      <c r="H95" s="1">
        <f>1+COUNTIFS(A:A,A95,G:G,"&gt;"&amp;G95)</f>
        <v>5</v>
      </c>
      <c r="I95" s="2">
        <f>AVERAGEIF(A:A,A95,G:G)</f>
        <v>48.833333333333321</v>
      </c>
      <c r="J95" s="2">
        <f t="shared" si="32"/>
        <v>2.5666666666666771</v>
      </c>
      <c r="K95" s="2">
        <f t="shared" si="33"/>
        <v>92.566666666666677</v>
      </c>
      <c r="L95" s="2">
        <f t="shared" si="34"/>
        <v>258.2685667764585</v>
      </c>
      <c r="M95" s="2">
        <f>SUMIF(A:A,A95,L:L)</f>
        <v>3256.8269584784762</v>
      </c>
      <c r="N95" s="3">
        <f t="shared" si="35"/>
        <v>7.9300672117107618E-2</v>
      </c>
      <c r="O95" s="6">
        <f t="shared" si="36"/>
        <v>12.610233599574611</v>
      </c>
      <c r="P95" s="3">
        <f t="shared" si="37"/>
        <v>7.9300672117107618E-2</v>
      </c>
      <c r="Q95" s="3">
        <f>IF(ISNUMBER(P95),SUMIF(A:A,A95,P:P),"")</f>
        <v>0.86748307717485107</v>
      </c>
      <c r="R95" s="3">
        <f t="shared" si="38"/>
        <v>9.1414661799936958E-2</v>
      </c>
      <c r="S95" s="7">
        <f t="shared" si="39"/>
        <v>10.939164246852682</v>
      </c>
    </row>
    <row r="96" spans="1:19" x14ac:dyDescent="0.3">
      <c r="A96" s="1">
        <v>22</v>
      </c>
      <c r="B96" s="5">
        <v>0.71875</v>
      </c>
      <c r="C96" s="1" t="s">
        <v>21</v>
      </c>
      <c r="D96" s="1">
        <v>10</v>
      </c>
      <c r="E96" s="1">
        <v>2</v>
      </c>
      <c r="F96" s="1" t="s">
        <v>98</v>
      </c>
      <c r="G96" s="1">
        <v>49.17</v>
      </c>
      <c r="H96" s="1">
        <f>1+COUNTIFS(A:A,A96,G:G,"&gt;"&amp;G96)</f>
        <v>6</v>
      </c>
      <c r="I96" s="2">
        <f>AVERAGEIF(A:A,A96,G:G)</f>
        <v>48.833333333333321</v>
      </c>
      <c r="J96" s="2">
        <f t="shared" si="32"/>
        <v>0.33666666666668021</v>
      </c>
      <c r="K96" s="2">
        <f t="shared" si="33"/>
        <v>90.336666666666673</v>
      </c>
      <c r="L96" s="2">
        <f t="shared" si="34"/>
        <v>225.92430284441741</v>
      </c>
      <c r="M96" s="2">
        <f>SUMIF(A:A,A96,L:L)</f>
        <v>3256.8269584784762</v>
      </c>
      <c r="N96" s="3">
        <f t="shared" si="35"/>
        <v>6.9369452453183045E-2</v>
      </c>
      <c r="O96" s="6">
        <f t="shared" si="36"/>
        <v>14.415567150034708</v>
      </c>
      <c r="P96" s="3">
        <f t="shared" si="37"/>
        <v>6.9369452453183045E-2</v>
      </c>
      <c r="Q96" s="3">
        <f>IF(ISNUMBER(P96),SUMIF(A:A,A96,P:P),"")</f>
        <v>0.86748307717485107</v>
      </c>
      <c r="R96" s="3">
        <f t="shared" si="38"/>
        <v>7.9966346639406369E-2</v>
      </c>
      <c r="S96" s="7">
        <f t="shared" si="39"/>
        <v>12.505260550532805</v>
      </c>
    </row>
    <row r="97" spans="1:19" x14ac:dyDescent="0.3">
      <c r="A97" s="1">
        <v>22</v>
      </c>
      <c r="B97" s="5">
        <v>0.71875</v>
      </c>
      <c r="C97" s="1" t="s">
        <v>21</v>
      </c>
      <c r="D97" s="1">
        <v>10</v>
      </c>
      <c r="E97" s="1">
        <v>16</v>
      </c>
      <c r="F97" s="1" t="s">
        <v>107</v>
      </c>
      <c r="G97" s="1">
        <v>48.45</v>
      </c>
      <c r="H97" s="1">
        <f>1+COUNTIFS(A:A,A97,G:G,"&gt;"&amp;G97)</f>
        <v>7</v>
      </c>
      <c r="I97" s="2">
        <f>AVERAGEIF(A:A,A97,G:G)</f>
        <v>48.833333333333321</v>
      </c>
      <c r="J97" s="2">
        <f t="shared" si="32"/>
        <v>-0.38333333333331865</v>
      </c>
      <c r="K97" s="2">
        <f t="shared" si="33"/>
        <v>89.616666666666674</v>
      </c>
      <c r="L97" s="2">
        <f t="shared" si="34"/>
        <v>216.37218422304394</v>
      </c>
      <c r="M97" s="2">
        <f>SUMIF(A:A,A97,L:L)</f>
        <v>3256.8269584784762</v>
      </c>
      <c r="N97" s="3">
        <f t="shared" si="35"/>
        <v>6.643649999879904E-2</v>
      </c>
      <c r="O97" s="6">
        <f t="shared" si="36"/>
        <v>15.05196691604881</v>
      </c>
      <c r="P97" s="3">
        <f t="shared" si="37"/>
        <v>6.643649999879904E-2</v>
      </c>
      <c r="Q97" s="3">
        <f>IF(ISNUMBER(P97),SUMIF(A:A,A97,P:P),"")</f>
        <v>0.86748307717485107</v>
      </c>
      <c r="R97" s="3">
        <f t="shared" si="38"/>
        <v>7.6585355664993582E-2</v>
      </c>
      <c r="S97" s="7">
        <f t="shared" si="39"/>
        <v>13.057326577868075</v>
      </c>
    </row>
    <row r="98" spans="1:19" x14ac:dyDescent="0.3">
      <c r="A98" s="1">
        <v>22</v>
      </c>
      <c r="B98" s="5">
        <v>0.71875</v>
      </c>
      <c r="C98" s="1" t="s">
        <v>21</v>
      </c>
      <c r="D98" s="1">
        <v>10</v>
      </c>
      <c r="E98" s="1">
        <v>11</v>
      </c>
      <c r="F98" s="1" t="s">
        <v>104</v>
      </c>
      <c r="G98" s="1">
        <v>46.46</v>
      </c>
      <c r="H98" s="1">
        <f>1+COUNTIFS(A:A,A98,G:G,"&gt;"&amp;G98)</f>
        <v>8</v>
      </c>
      <c r="I98" s="2">
        <f>AVERAGEIF(A:A,A98,G:G)</f>
        <v>48.833333333333321</v>
      </c>
      <c r="J98" s="2">
        <f t="shared" si="32"/>
        <v>-2.3733333333333206</v>
      </c>
      <c r="K98" s="2">
        <f t="shared" si="33"/>
        <v>87.626666666666679</v>
      </c>
      <c r="L98" s="2">
        <f t="shared" si="34"/>
        <v>192.02008962161599</v>
      </c>
      <c r="M98" s="2">
        <f>SUMIF(A:A,A98,L:L)</f>
        <v>3256.8269584784762</v>
      </c>
      <c r="N98" s="3">
        <f t="shared" si="35"/>
        <v>5.895925453507174E-2</v>
      </c>
      <c r="O98" s="6">
        <f t="shared" si="36"/>
        <v>16.960865734914488</v>
      </c>
      <c r="P98" s="3">
        <f t="shared" si="37"/>
        <v>5.895925453507174E-2</v>
      </c>
      <c r="Q98" s="3">
        <f>IF(ISNUMBER(P98),SUMIF(A:A,A98,P:P),"")</f>
        <v>0.86748307717485107</v>
      </c>
      <c r="R98" s="3">
        <f t="shared" si="38"/>
        <v>6.7965884391757228E-2</v>
      </c>
      <c r="S98" s="7">
        <f t="shared" si="39"/>
        <v>14.713263999273114</v>
      </c>
    </row>
    <row r="99" spans="1:19" x14ac:dyDescent="0.3">
      <c r="A99" s="1">
        <v>22</v>
      </c>
      <c r="B99" s="5">
        <v>0.71875</v>
      </c>
      <c r="C99" s="1" t="s">
        <v>21</v>
      </c>
      <c r="D99" s="1">
        <v>10</v>
      </c>
      <c r="E99" s="1">
        <v>4</v>
      </c>
      <c r="F99" s="1" t="s">
        <v>100</v>
      </c>
      <c r="G99" s="1">
        <v>38.71</v>
      </c>
      <c r="H99" s="1">
        <f>1+COUNTIFS(A:A,A99,G:G,"&gt;"&amp;G99)</f>
        <v>9</v>
      </c>
      <c r="I99" s="2">
        <f>AVERAGEIF(A:A,A99,G:G)</f>
        <v>48.833333333333321</v>
      </c>
      <c r="J99" s="2">
        <f t="shared" si="32"/>
        <v>-10.123333333333321</v>
      </c>
      <c r="K99" s="2">
        <f t="shared" si="33"/>
        <v>79.876666666666679</v>
      </c>
      <c r="L99" s="2">
        <f t="shared" si="34"/>
        <v>120.61455919299792</v>
      </c>
      <c r="M99" s="2">
        <f>SUMIF(A:A,A99,L:L)</f>
        <v>3256.8269584784762</v>
      </c>
      <c r="N99" s="3">
        <f t="shared" si="35"/>
        <v>3.7034377549290065E-2</v>
      </c>
      <c r="O99" s="6">
        <f t="shared" si="36"/>
        <v>27.00193890579294</v>
      </c>
      <c r="P99" s="3" t="str">
        <f t="shared" si="37"/>
        <v/>
      </c>
      <c r="Q99" s="3" t="str">
        <f>IF(ISNUMBER(P99),SUMIF(A:A,A99,P:P),"")</f>
        <v/>
      </c>
      <c r="R99" s="3" t="str">
        <f t="shared" si="38"/>
        <v/>
      </c>
      <c r="S99" s="7" t="str">
        <f t="shared" si="39"/>
        <v/>
      </c>
    </row>
    <row r="100" spans="1:19" x14ac:dyDescent="0.3">
      <c r="A100" s="1">
        <v>22</v>
      </c>
      <c r="B100" s="5">
        <v>0.71875</v>
      </c>
      <c r="C100" s="1" t="s">
        <v>21</v>
      </c>
      <c r="D100" s="1">
        <v>10</v>
      </c>
      <c r="E100" s="1">
        <v>9</v>
      </c>
      <c r="F100" s="1" t="s">
        <v>103</v>
      </c>
      <c r="G100" s="1">
        <v>37.79</v>
      </c>
      <c r="H100" s="1">
        <f>1+COUNTIFS(A:A,A100,G:G,"&gt;"&amp;G100)</f>
        <v>10</v>
      </c>
      <c r="I100" s="2">
        <f>AVERAGEIF(A:A,A100,G:G)</f>
        <v>48.833333333333321</v>
      </c>
      <c r="J100" s="2">
        <f t="shared" si="32"/>
        <v>-11.043333333333322</v>
      </c>
      <c r="K100" s="2">
        <f t="shared" si="33"/>
        <v>78.956666666666678</v>
      </c>
      <c r="L100" s="2">
        <f t="shared" si="34"/>
        <v>114.13705920839381</v>
      </c>
      <c r="M100" s="2">
        <f>SUMIF(A:A,A100,L:L)</f>
        <v>3256.8269584784762</v>
      </c>
      <c r="N100" s="3">
        <f t="shared" si="35"/>
        <v>3.5045478517445196E-2</v>
      </c>
      <c r="O100" s="6">
        <f t="shared" si="36"/>
        <v>28.534351428593354</v>
      </c>
      <c r="P100" s="3" t="str">
        <f t="shared" si="37"/>
        <v/>
      </c>
      <c r="Q100" s="3" t="str">
        <f>IF(ISNUMBER(P100),SUMIF(A:A,A100,P:P),"")</f>
        <v/>
      </c>
      <c r="R100" s="3" t="str">
        <f t="shared" si="38"/>
        <v/>
      </c>
      <c r="S100" s="7" t="str">
        <f t="shared" si="39"/>
        <v/>
      </c>
    </row>
    <row r="101" spans="1:19" x14ac:dyDescent="0.3">
      <c r="A101" s="1">
        <v>22</v>
      </c>
      <c r="B101" s="5">
        <v>0.71875</v>
      </c>
      <c r="C101" s="1" t="s">
        <v>21</v>
      </c>
      <c r="D101" s="1">
        <v>10</v>
      </c>
      <c r="E101" s="1">
        <v>13</v>
      </c>
      <c r="F101" s="1" t="s">
        <v>105</v>
      </c>
      <c r="G101" s="1">
        <v>35.39</v>
      </c>
      <c r="H101" s="1">
        <f>1+COUNTIFS(A:A,A101,G:G,"&gt;"&amp;G101)</f>
        <v>11</v>
      </c>
      <c r="I101" s="2">
        <f>AVERAGEIF(A:A,A101,G:G)</f>
        <v>48.833333333333321</v>
      </c>
      <c r="J101" s="2">
        <f t="shared" si="32"/>
        <v>-13.443333333333321</v>
      </c>
      <c r="K101" s="2">
        <f t="shared" si="33"/>
        <v>76.556666666666672</v>
      </c>
      <c r="L101" s="2">
        <f t="shared" si="34"/>
        <v>98.829881168056247</v>
      </c>
      <c r="M101" s="2">
        <f>SUMIF(A:A,A101,L:L)</f>
        <v>3256.8269584784762</v>
      </c>
      <c r="N101" s="3">
        <f t="shared" si="35"/>
        <v>3.0345450473127859E-2</v>
      </c>
      <c r="O101" s="6">
        <f t="shared" si="36"/>
        <v>32.953869011947639</v>
      </c>
      <c r="P101" s="3" t="str">
        <f t="shared" si="37"/>
        <v/>
      </c>
      <c r="Q101" s="3" t="str">
        <f>IF(ISNUMBER(P101),SUMIF(A:A,A101,P:P),"")</f>
        <v/>
      </c>
      <c r="R101" s="3" t="str">
        <f t="shared" si="38"/>
        <v/>
      </c>
      <c r="S101" s="7" t="str">
        <f t="shared" si="39"/>
        <v/>
      </c>
    </row>
    <row r="102" spans="1:19" x14ac:dyDescent="0.3">
      <c r="A102" s="1">
        <v>22</v>
      </c>
      <c r="B102" s="5">
        <v>0.71875</v>
      </c>
      <c r="C102" s="1" t="s">
        <v>21</v>
      </c>
      <c r="D102" s="1">
        <v>10</v>
      </c>
      <c r="E102" s="1">
        <v>14</v>
      </c>
      <c r="F102" s="1" t="s">
        <v>106</v>
      </c>
      <c r="G102" s="1">
        <v>35.25</v>
      </c>
      <c r="H102" s="1">
        <f>1+COUNTIFS(A:A,A102,G:G,"&gt;"&amp;G102)</f>
        <v>12</v>
      </c>
      <c r="I102" s="2">
        <f>AVERAGEIF(A:A,A102,G:G)</f>
        <v>48.833333333333321</v>
      </c>
      <c r="J102" s="2">
        <f t="shared" si="32"/>
        <v>-13.583333333333321</v>
      </c>
      <c r="K102" s="2">
        <f t="shared" si="33"/>
        <v>76.416666666666686</v>
      </c>
      <c r="L102" s="2">
        <f t="shared" si="34"/>
        <v>98.0031871421088</v>
      </c>
      <c r="M102" s="2">
        <f>SUMIF(A:A,A102,L:L)</f>
        <v>3256.8269584784762</v>
      </c>
      <c r="N102" s="3">
        <f t="shared" si="35"/>
        <v>3.0091616285285821E-2</v>
      </c>
      <c r="O102" s="6">
        <f t="shared" si="36"/>
        <v>33.231847386309369</v>
      </c>
      <c r="P102" s="3" t="str">
        <f t="shared" si="37"/>
        <v/>
      </c>
      <c r="Q102" s="3" t="str">
        <f>IF(ISNUMBER(P102),SUMIF(A:A,A102,P:P),"")</f>
        <v/>
      </c>
      <c r="R102" s="3" t="str">
        <f t="shared" si="38"/>
        <v/>
      </c>
      <c r="S102" s="7" t="str">
        <f t="shared" si="39"/>
        <v/>
      </c>
    </row>
  </sheetData>
  <autoFilter ref="A7:S46" xr:uid="{00000000-0009-0000-0000-000000000000}"/>
  <sortState xmlns:xlrd2="http://schemas.microsoft.com/office/spreadsheetml/2017/richdata2" ref="A8:T102">
    <sortCondition ref="B8:B102"/>
    <sortCondition ref="H8:H10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52:G1048576 G7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51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5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29092022 -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2022-09-28T22:40:30Z</cp:lastPrinted>
  <dcterms:created xsi:type="dcterms:W3CDTF">2016-03-11T05:58:01Z</dcterms:created>
  <dcterms:modified xsi:type="dcterms:W3CDTF">2022-09-28T22:40:37Z</dcterms:modified>
</cp:coreProperties>
</file>