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644D44B-BD3C-494C-B5BD-E08E16277B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1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21062022 - PREMIUM'!$A$8:$S$19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6" i="1"/>
  <c r="I56" i="1"/>
  <c r="J56" i="1" s="1"/>
  <c r="K56" i="1" s="1"/>
  <c r="L56" i="1" s="1"/>
  <c r="H54" i="1"/>
  <c r="I54" i="1"/>
  <c r="J54" i="1" s="1"/>
  <c r="K54" i="1" s="1"/>
  <c r="L54" i="1" s="1"/>
  <c r="H53" i="1"/>
  <c r="I53" i="1"/>
  <c r="J53" i="1" s="1"/>
  <c r="K53" i="1" s="1"/>
  <c r="L53" i="1" s="1"/>
  <c r="H52" i="1"/>
  <c r="I52" i="1"/>
  <c r="J52" i="1" s="1"/>
  <c r="K52" i="1" s="1"/>
  <c r="L52" i="1" s="1"/>
  <c r="H55" i="1"/>
  <c r="I55" i="1"/>
  <c r="J55" i="1" s="1"/>
  <c r="K55" i="1" s="1"/>
  <c r="L55" i="1" s="1"/>
  <c r="H57" i="1"/>
  <c r="I57" i="1"/>
  <c r="J57" i="1" s="1"/>
  <c r="K57" i="1" s="1"/>
  <c r="L57" i="1" s="1"/>
  <c r="H60" i="1"/>
  <c r="I60" i="1"/>
  <c r="J60" i="1" s="1"/>
  <c r="K60" i="1" s="1"/>
  <c r="L60" i="1" s="1"/>
  <c r="H61" i="1"/>
  <c r="I61" i="1"/>
  <c r="J61" i="1" s="1"/>
  <c r="K61" i="1" s="1"/>
  <c r="L61" i="1" s="1"/>
  <c r="H59" i="1"/>
  <c r="I59" i="1"/>
  <c r="J59" i="1" s="1"/>
  <c r="K59" i="1" s="1"/>
  <c r="L59" i="1" s="1"/>
  <c r="H41" i="1"/>
  <c r="I41" i="1"/>
  <c r="J41" i="1" s="1"/>
  <c r="K41" i="1" s="1"/>
  <c r="L41" i="1" s="1"/>
  <c r="H50" i="1"/>
  <c r="I50" i="1"/>
  <c r="J50" i="1" s="1"/>
  <c r="K50" i="1" s="1"/>
  <c r="L50" i="1" s="1"/>
  <c r="H49" i="1"/>
  <c r="I49" i="1"/>
  <c r="J49" i="1" s="1"/>
  <c r="K49" i="1" s="1"/>
  <c r="L49" i="1" s="1"/>
  <c r="H48" i="1"/>
  <c r="I48" i="1"/>
  <c r="J48" i="1" s="1"/>
  <c r="K48" i="1" s="1"/>
  <c r="L48" i="1" s="1"/>
  <c r="H47" i="1"/>
  <c r="I47" i="1"/>
  <c r="J47" i="1" s="1"/>
  <c r="K47" i="1" s="1"/>
  <c r="L47" i="1" s="1"/>
  <c r="H51" i="1"/>
  <c r="I51" i="1"/>
  <c r="J51" i="1" s="1"/>
  <c r="K51" i="1" s="1"/>
  <c r="L51" i="1" s="1"/>
  <c r="H42" i="1"/>
  <c r="I42" i="1"/>
  <c r="J42" i="1" s="1"/>
  <c r="K42" i="1" s="1"/>
  <c r="L42" i="1" s="1"/>
  <c r="H43" i="1"/>
  <c r="I43" i="1"/>
  <c r="J43" i="1" s="1"/>
  <c r="K43" i="1" s="1"/>
  <c r="L43" i="1" s="1"/>
  <c r="H46" i="1"/>
  <c r="I46" i="1"/>
  <c r="J46" i="1" s="1"/>
  <c r="K46" i="1" s="1"/>
  <c r="L46" i="1" s="1"/>
  <c r="H45" i="1"/>
  <c r="I45" i="1"/>
  <c r="J45" i="1" s="1"/>
  <c r="K45" i="1" s="1"/>
  <c r="L45" i="1" s="1"/>
  <c r="H44" i="1"/>
  <c r="I44" i="1"/>
  <c r="J44" i="1" s="1"/>
  <c r="K44" i="1" s="1"/>
  <c r="L44" i="1" s="1"/>
  <c r="H31" i="1"/>
  <c r="I31" i="1"/>
  <c r="J31" i="1" s="1"/>
  <c r="K31" i="1" s="1"/>
  <c r="L31" i="1" s="1"/>
  <c r="H38" i="1"/>
  <c r="I38" i="1"/>
  <c r="J38" i="1" s="1"/>
  <c r="K38" i="1" s="1"/>
  <c r="L38" i="1" s="1"/>
  <c r="H35" i="1"/>
  <c r="I35" i="1"/>
  <c r="J35" i="1" s="1"/>
  <c r="K35" i="1" s="1"/>
  <c r="L35" i="1" s="1"/>
  <c r="H32" i="1"/>
  <c r="I32" i="1"/>
  <c r="J32" i="1" s="1"/>
  <c r="K32" i="1" s="1"/>
  <c r="L32" i="1" s="1"/>
  <c r="H33" i="1"/>
  <c r="I33" i="1"/>
  <c r="J33" i="1" s="1"/>
  <c r="K33" i="1" s="1"/>
  <c r="L33" i="1" s="1"/>
  <c r="H34" i="1"/>
  <c r="I34" i="1"/>
  <c r="J34" i="1" s="1"/>
  <c r="K34" i="1" s="1"/>
  <c r="L34" i="1" s="1"/>
  <c r="H36" i="1"/>
  <c r="I36" i="1"/>
  <c r="J36" i="1" s="1"/>
  <c r="K36" i="1" s="1"/>
  <c r="L36" i="1" s="1"/>
  <c r="H40" i="1"/>
  <c r="I40" i="1"/>
  <c r="J40" i="1" s="1"/>
  <c r="K40" i="1" s="1"/>
  <c r="L40" i="1" s="1"/>
  <c r="H39" i="1"/>
  <c r="I39" i="1"/>
  <c r="J39" i="1" s="1"/>
  <c r="K39" i="1" s="1"/>
  <c r="L39" i="1" s="1"/>
  <c r="H37" i="1"/>
  <c r="I37" i="1"/>
  <c r="J37" i="1" s="1"/>
  <c r="K37" i="1" s="1"/>
  <c r="L37" i="1" s="1"/>
  <c r="H9" i="1"/>
  <c r="I9" i="1"/>
  <c r="J9" i="1" s="1"/>
  <c r="K9" i="1" s="1"/>
  <c r="L9" i="1" s="1"/>
  <c r="H15" i="1"/>
  <c r="I15" i="1"/>
  <c r="J15" i="1" s="1"/>
  <c r="K15" i="1" s="1"/>
  <c r="L15" i="1" s="1"/>
  <c r="H12" i="1"/>
  <c r="I12" i="1"/>
  <c r="J12" i="1" s="1"/>
  <c r="K12" i="1" s="1"/>
  <c r="L12" i="1" s="1"/>
  <c r="H14" i="1"/>
  <c r="I14" i="1"/>
  <c r="J14" i="1" s="1"/>
  <c r="K14" i="1" s="1"/>
  <c r="L14" i="1" s="1"/>
  <c r="H16" i="1"/>
  <c r="I16" i="1"/>
  <c r="J16" i="1" s="1"/>
  <c r="K16" i="1" s="1"/>
  <c r="L16" i="1" s="1"/>
  <c r="H13" i="1"/>
  <c r="I13" i="1"/>
  <c r="J13" i="1" s="1"/>
  <c r="K13" i="1" s="1"/>
  <c r="L13" i="1" s="1"/>
  <c r="H10" i="1"/>
  <c r="I10" i="1"/>
  <c r="J10" i="1" s="1"/>
  <c r="K10" i="1" s="1"/>
  <c r="L10" i="1" s="1"/>
  <c r="H17" i="1"/>
  <c r="I17" i="1"/>
  <c r="J17" i="1" s="1"/>
  <c r="K17" i="1" s="1"/>
  <c r="L17" i="1" s="1"/>
  <c r="H11" i="1"/>
  <c r="I11" i="1"/>
  <c r="J11" i="1" s="1"/>
  <c r="K11" i="1" s="1"/>
  <c r="L11" i="1" s="1"/>
  <c r="H19" i="1"/>
  <c r="I19" i="1"/>
  <c r="J19" i="1" s="1"/>
  <c r="K19" i="1" s="1"/>
  <c r="L19" i="1" s="1"/>
  <c r="H18" i="1"/>
  <c r="I18" i="1"/>
  <c r="J18" i="1" s="1"/>
  <c r="K18" i="1" s="1"/>
  <c r="L18" i="1" s="1"/>
  <c r="H21" i="1"/>
  <c r="I21" i="1"/>
  <c r="J21" i="1" s="1"/>
  <c r="K21" i="1" s="1"/>
  <c r="L21" i="1" s="1"/>
  <c r="H20" i="1"/>
  <c r="I20" i="1"/>
  <c r="J20" i="1" s="1"/>
  <c r="K20" i="1" s="1"/>
  <c r="L20" i="1" s="1"/>
  <c r="H22" i="1"/>
  <c r="I22" i="1"/>
  <c r="J22" i="1" s="1"/>
  <c r="K22" i="1" s="1"/>
  <c r="L22" i="1" s="1"/>
  <c r="H23" i="1"/>
  <c r="I23" i="1"/>
  <c r="J23" i="1" s="1"/>
  <c r="K23" i="1" s="1"/>
  <c r="L23" i="1" s="1"/>
  <c r="H24" i="1"/>
  <c r="I24" i="1"/>
  <c r="J24" i="1" s="1"/>
  <c r="K24" i="1" s="1"/>
  <c r="L24" i="1" s="1"/>
  <c r="H25" i="1"/>
  <c r="I25" i="1"/>
  <c r="J25" i="1" s="1"/>
  <c r="K25" i="1" s="1"/>
  <c r="L25" i="1" s="1"/>
  <c r="H28" i="1"/>
  <c r="I28" i="1"/>
  <c r="J28" i="1" s="1"/>
  <c r="K28" i="1" s="1"/>
  <c r="L28" i="1" s="1"/>
  <c r="H30" i="1"/>
  <c r="I30" i="1"/>
  <c r="J30" i="1" s="1"/>
  <c r="K30" i="1" s="1"/>
  <c r="L30" i="1" s="1"/>
  <c r="H29" i="1"/>
  <c r="I29" i="1"/>
  <c r="J29" i="1" s="1"/>
  <c r="K29" i="1" s="1"/>
  <c r="L29" i="1" s="1"/>
  <c r="H26" i="1"/>
  <c r="I26" i="1"/>
  <c r="J26" i="1" s="1"/>
  <c r="K26" i="1" s="1"/>
  <c r="L26" i="1" s="1"/>
  <c r="H27" i="1"/>
  <c r="I27" i="1"/>
  <c r="J27" i="1" s="1"/>
  <c r="K27" i="1" s="1"/>
  <c r="L27" i="1" s="1"/>
  <c r="M58" i="1" l="1"/>
  <c r="N58" i="1" s="1"/>
  <c r="O58" i="1" s="1"/>
  <c r="P58" i="1" s="1"/>
  <c r="M54" i="1"/>
  <c r="N54" i="1" s="1"/>
  <c r="O54" i="1" s="1"/>
  <c r="P54" i="1" s="1"/>
  <c r="M57" i="1"/>
  <c r="N57" i="1" s="1"/>
  <c r="O57" i="1" s="1"/>
  <c r="P57" i="1" s="1"/>
  <c r="M59" i="1"/>
  <c r="N59" i="1" s="1"/>
  <c r="O59" i="1" s="1"/>
  <c r="P59" i="1" s="1"/>
  <c r="M52" i="1"/>
  <c r="N52" i="1" s="1"/>
  <c r="O52" i="1" s="1"/>
  <c r="P52" i="1" s="1"/>
  <c r="M60" i="1"/>
  <c r="N60" i="1" s="1"/>
  <c r="O60" i="1" s="1"/>
  <c r="P60" i="1" s="1"/>
  <c r="M56" i="1"/>
  <c r="N56" i="1" s="1"/>
  <c r="O56" i="1" s="1"/>
  <c r="P56" i="1" s="1"/>
  <c r="M55" i="1"/>
  <c r="N55" i="1" s="1"/>
  <c r="O55" i="1" s="1"/>
  <c r="P55" i="1" s="1"/>
  <c r="M61" i="1"/>
  <c r="N61" i="1" s="1"/>
  <c r="O61" i="1" s="1"/>
  <c r="P61" i="1" s="1"/>
  <c r="M53" i="1"/>
  <c r="N53" i="1" s="1"/>
  <c r="O53" i="1" s="1"/>
  <c r="P53" i="1" s="1"/>
  <c r="M49" i="1"/>
  <c r="N49" i="1" s="1"/>
  <c r="O49" i="1" s="1"/>
  <c r="P49" i="1" s="1"/>
  <c r="M51" i="1"/>
  <c r="N51" i="1" s="1"/>
  <c r="O51" i="1" s="1"/>
  <c r="P51" i="1" s="1"/>
  <c r="M47" i="1"/>
  <c r="N47" i="1" s="1"/>
  <c r="O47" i="1" s="1"/>
  <c r="P47" i="1" s="1"/>
  <c r="M50" i="1"/>
  <c r="N50" i="1" s="1"/>
  <c r="O50" i="1" s="1"/>
  <c r="P50" i="1" s="1"/>
  <c r="M48" i="1"/>
  <c r="N48" i="1" s="1"/>
  <c r="O48" i="1" s="1"/>
  <c r="P48" i="1" s="1"/>
  <c r="M41" i="1"/>
  <c r="N41" i="1" s="1"/>
  <c r="O41" i="1" s="1"/>
  <c r="P41" i="1" s="1"/>
  <c r="M43" i="1"/>
  <c r="N43" i="1" s="1"/>
  <c r="O43" i="1" s="1"/>
  <c r="P43" i="1" s="1"/>
  <c r="M44" i="1"/>
  <c r="N44" i="1" s="1"/>
  <c r="O44" i="1" s="1"/>
  <c r="P44" i="1" s="1"/>
  <c r="M42" i="1"/>
  <c r="N42" i="1" s="1"/>
  <c r="O42" i="1" s="1"/>
  <c r="P42" i="1" s="1"/>
  <c r="M45" i="1"/>
  <c r="N45" i="1" s="1"/>
  <c r="O45" i="1" s="1"/>
  <c r="P45" i="1" s="1"/>
  <c r="M46" i="1"/>
  <c r="N46" i="1" s="1"/>
  <c r="O46" i="1" s="1"/>
  <c r="P46" i="1" s="1"/>
  <c r="M33" i="1"/>
  <c r="N33" i="1" s="1"/>
  <c r="O33" i="1" s="1"/>
  <c r="P33" i="1" s="1"/>
  <c r="M34" i="1"/>
  <c r="N34" i="1" s="1"/>
  <c r="O34" i="1" s="1"/>
  <c r="P34" i="1" s="1"/>
  <c r="M37" i="1"/>
  <c r="N37" i="1" s="1"/>
  <c r="O37" i="1" s="1"/>
  <c r="P37" i="1" s="1"/>
  <c r="M40" i="1"/>
  <c r="N40" i="1" s="1"/>
  <c r="O40" i="1" s="1"/>
  <c r="P40" i="1" s="1"/>
  <c r="M36" i="1"/>
  <c r="N36" i="1" s="1"/>
  <c r="O36" i="1" s="1"/>
  <c r="P36" i="1" s="1"/>
  <c r="M39" i="1"/>
  <c r="N39" i="1" s="1"/>
  <c r="O39" i="1" s="1"/>
  <c r="P39" i="1" s="1"/>
  <c r="M35" i="1"/>
  <c r="N35" i="1" s="1"/>
  <c r="O35" i="1" s="1"/>
  <c r="P35" i="1" s="1"/>
  <c r="M31" i="1"/>
  <c r="N31" i="1" s="1"/>
  <c r="O31" i="1" s="1"/>
  <c r="P31" i="1" s="1"/>
  <c r="M38" i="1"/>
  <c r="N38" i="1" s="1"/>
  <c r="O38" i="1" s="1"/>
  <c r="P38" i="1" s="1"/>
  <c r="M32" i="1"/>
  <c r="N32" i="1" s="1"/>
  <c r="O32" i="1" s="1"/>
  <c r="P32" i="1" s="1"/>
  <c r="M21" i="1"/>
  <c r="N21" i="1" s="1"/>
  <c r="O21" i="1" s="1"/>
  <c r="P21" i="1" s="1"/>
  <c r="M23" i="1"/>
  <c r="N23" i="1" s="1"/>
  <c r="O23" i="1" s="1"/>
  <c r="P23" i="1" s="1"/>
  <c r="M22" i="1"/>
  <c r="N22" i="1" s="1"/>
  <c r="O22" i="1" s="1"/>
  <c r="P22" i="1" s="1"/>
  <c r="M20" i="1"/>
  <c r="N20" i="1" s="1"/>
  <c r="O20" i="1" s="1"/>
  <c r="P20" i="1" s="1"/>
  <c r="M24" i="1"/>
  <c r="N24" i="1" s="1"/>
  <c r="O24" i="1" s="1"/>
  <c r="P24" i="1" s="1"/>
  <c r="M27" i="1"/>
  <c r="N27" i="1" s="1"/>
  <c r="O27" i="1" s="1"/>
  <c r="P27" i="1" s="1"/>
  <c r="M17" i="1"/>
  <c r="N17" i="1" s="1"/>
  <c r="O17" i="1" s="1"/>
  <c r="P17" i="1" s="1"/>
  <c r="M19" i="1"/>
  <c r="N19" i="1" s="1"/>
  <c r="O19" i="1" s="1"/>
  <c r="P19" i="1" s="1"/>
  <c r="M11" i="1"/>
  <c r="N11" i="1" s="1"/>
  <c r="O11" i="1" s="1"/>
  <c r="P11" i="1" s="1"/>
  <c r="M18" i="1"/>
  <c r="N18" i="1" s="1"/>
  <c r="O18" i="1" s="1"/>
  <c r="P18" i="1" s="1"/>
  <c r="M26" i="1"/>
  <c r="N26" i="1" s="1"/>
  <c r="O26" i="1" s="1"/>
  <c r="P26" i="1" s="1"/>
  <c r="M25" i="1"/>
  <c r="N25" i="1" s="1"/>
  <c r="O25" i="1" s="1"/>
  <c r="P25" i="1" s="1"/>
  <c r="M30" i="1"/>
  <c r="N30" i="1" s="1"/>
  <c r="O30" i="1" s="1"/>
  <c r="P30" i="1" s="1"/>
  <c r="M28" i="1"/>
  <c r="N28" i="1" s="1"/>
  <c r="O28" i="1" s="1"/>
  <c r="P28" i="1" s="1"/>
  <c r="M29" i="1"/>
  <c r="N29" i="1" s="1"/>
  <c r="O29" i="1" s="1"/>
  <c r="P29" i="1" s="1"/>
  <c r="M16" i="1"/>
  <c r="N16" i="1" s="1"/>
  <c r="O16" i="1" s="1"/>
  <c r="P16" i="1" s="1"/>
  <c r="M9" i="1"/>
  <c r="N9" i="1" s="1"/>
  <c r="O9" i="1" s="1"/>
  <c r="P9" i="1" s="1"/>
  <c r="M14" i="1"/>
  <c r="N14" i="1" s="1"/>
  <c r="O14" i="1" s="1"/>
  <c r="P14" i="1" s="1"/>
  <c r="M10" i="1"/>
  <c r="N10" i="1" s="1"/>
  <c r="O10" i="1" s="1"/>
  <c r="P10" i="1" s="1"/>
  <c r="M12" i="1"/>
  <c r="N12" i="1" s="1"/>
  <c r="O12" i="1" s="1"/>
  <c r="P12" i="1" s="1"/>
  <c r="M13" i="1"/>
  <c r="N13" i="1" s="1"/>
  <c r="O13" i="1" s="1"/>
  <c r="P13" i="1" s="1"/>
  <c r="M15" i="1"/>
  <c r="N15" i="1" s="1"/>
  <c r="O15" i="1" s="1"/>
  <c r="P15" i="1" s="1"/>
  <c r="Q53" i="1" l="1"/>
  <c r="R53" i="1" s="1"/>
  <c r="S53" i="1" s="1"/>
  <c r="Q60" i="1"/>
  <c r="R60" i="1" s="1"/>
  <c r="S60" i="1" s="1"/>
  <c r="Q52" i="1"/>
  <c r="R52" i="1" s="1"/>
  <c r="S52" i="1" s="1"/>
  <c r="Q59" i="1"/>
  <c r="R59" i="1" s="1"/>
  <c r="S59" i="1" s="1"/>
  <c r="Q54" i="1"/>
  <c r="R54" i="1" s="1"/>
  <c r="S54" i="1" s="1"/>
  <c r="Q61" i="1"/>
  <c r="R61" i="1" s="1"/>
  <c r="S61" i="1" s="1"/>
  <c r="Q57" i="1"/>
  <c r="R57" i="1" s="1"/>
  <c r="S57" i="1" s="1"/>
  <c r="Q56" i="1"/>
  <c r="R56" i="1" s="1"/>
  <c r="S56" i="1" s="1"/>
  <c r="Q58" i="1"/>
  <c r="R58" i="1" s="1"/>
  <c r="S58" i="1" s="1"/>
  <c r="Q55" i="1"/>
  <c r="R55" i="1" s="1"/>
  <c r="S55" i="1" s="1"/>
  <c r="Q48" i="1"/>
  <c r="R48" i="1" s="1"/>
  <c r="S48" i="1" s="1"/>
  <c r="Q50" i="1"/>
  <c r="R50" i="1" s="1"/>
  <c r="S50" i="1" s="1"/>
  <c r="Q41" i="1"/>
  <c r="R41" i="1" s="1"/>
  <c r="S41" i="1" s="1"/>
  <c r="Q49" i="1"/>
  <c r="R49" i="1" s="1"/>
  <c r="S49" i="1" s="1"/>
  <c r="Q51" i="1"/>
  <c r="R51" i="1" s="1"/>
  <c r="S51" i="1" s="1"/>
  <c r="Q47" i="1"/>
  <c r="R47" i="1" s="1"/>
  <c r="S47" i="1" s="1"/>
  <c r="Q46" i="1"/>
  <c r="R46" i="1" s="1"/>
  <c r="S46" i="1" s="1"/>
  <c r="Q45" i="1"/>
  <c r="R45" i="1" s="1"/>
  <c r="S45" i="1" s="1"/>
  <c r="Q43" i="1"/>
  <c r="R43" i="1" s="1"/>
  <c r="S43" i="1" s="1"/>
  <c r="Q44" i="1"/>
  <c r="R44" i="1" s="1"/>
  <c r="S44" i="1" s="1"/>
  <c r="Q42" i="1"/>
  <c r="R42" i="1" s="1"/>
  <c r="S42" i="1" s="1"/>
  <c r="Q33" i="1"/>
  <c r="R33" i="1" s="1"/>
  <c r="S33" i="1" s="1"/>
  <c r="Q39" i="1"/>
  <c r="R39" i="1" s="1"/>
  <c r="S39" i="1" s="1"/>
  <c r="Q31" i="1"/>
  <c r="R31" i="1" s="1"/>
  <c r="S31" i="1" s="1"/>
  <c r="Q40" i="1"/>
  <c r="R40" i="1" s="1"/>
  <c r="S40" i="1" s="1"/>
  <c r="Q37" i="1"/>
  <c r="R37" i="1" s="1"/>
  <c r="S37" i="1" s="1"/>
  <c r="Q38" i="1"/>
  <c r="R38" i="1" s="1"/>
  <c r="S38" i="1" s="1"/>
  <c r="Q35" i="1"/>
  <c r="R35" i="1" s="1"/>
  <c r="S35" i="1" s="1"/>
  <c r="Q32" i="1"/>
  <c r="R32" i="1" s="1"/>
  <c r="S32" i="1" s="1"/>
  <c r="Q34" i="1"/>
  <c r="R34" i="1" s="1"/>
  <c r="S34" i="1" s="1"/>
  <c r="Q36" i="1"/>
  <c r="R36" i="1" s="1"/>
  <c r="S36" i="1" s="1"/>
  <c r="Q29" i="1"/>
  <c r="R29" i="1" s="1"/>
  <c r="S29" i="1" s="1"/>
  <c r="Q21" i="1"/>
  <c r="R21" i="1" s="1"/>
  <c r="S21" i="1" s="1"/>
  <c r="Q18" i="1"/>
  <c r="R18" i="1" s="1"/>
  <c r="S18" i="1" s="1"/>
  <c r="Q9" i="1"/>
  <c r="R9" i="1" s="1"/>
  <c r="S9" i="1" s="1"/>
  <c r="Q19" i="1"/>
  <c r="R19" i="1" s="1"/>
  <c r="S19" i="1" s="1"/>
  <c r="Q16" i="1"/>
  <c r="R16" i="1" s="1"/>
  <c r="S16" i="1" s="1"/>
  <c r="Q17" i="1"/>
  <c r="R17" i="1" s="1"/>
  <c r="S17" i="1" s="1"/>
  <c r="Q27" i="1"/>
  <c r="R27" i="1" s="1"/>
  <c r="S27" i="1" s="1"/>
  <c r="Q14" i="1"/>
  <c r="R14" i="1" s="1"/>
  <c r="S14" i="1" s="1"/>
  <c r="Q28" i="1"/>
  <c r="R28" i="1" s="1"/>
  <c r="S28" i="1" s="1"/>
  <c r="Q11" i="1"/>
  <c r="R11" i="1" s="1"/>
  <c r="S11" i="1" s="1"/>
  <c r="Q30" i="1"/>
  <c r="R30" i="1" s="1"/>
  <c r="S30" i="1" s="1"/>
  <c r="Q25" i="1"/>
  <c r="R25" i="1" s="1"/>
  <c r="S25" i="1" s="1"/>
  <c r="Q24" i="1"/>
  <c r="R24" i="1" s="1"/>
  <c r="S24" i="1" s="1"/>
  <c r="Q20" i="1"/>
  <c r="R20" i="1" s="1"/>
  <c r="S20" i="1" s="1"/>
  <c r="Q15" i="1"/>
  <c r="R15" i="1" s="1"/>
  <c r="S15" i="1" s="1"/>
  <c r="Q10" i="1"/>
  <c r="R10" i="1" s="1"/>
  <c r="S10" i="1" s="1"/>
  <c r="Q26" i="1"/>
  <c r="R26" i="1" s="1"/>
  <c r="S26" i="1" s="1"/>
  <c r="Q12" i="1"/>
  <c r="R12" i="1" s="1"/>
  <c r="S12" i="1" s="1"/>
  <c r="Q22" i="1"/>
  <c r="R22" i="1" s="1"/>
  <c r="S22" i="1" s="1"/>
  <c r="Q13" i="1"/>
  <c r="R13" i="1" s="1"/>
  <c r="S13" i="1" s="1"/>
  <c r="Q23" i="1"/>
  <c r="R23" i="1" s="1"/>
  <c r="S23" i="1" s="1"/>
</calcChain>
</file>

<file path=xl/sharedStrings.xml><?xml version="1.0" encoding="utf-8"?>
<sst xmlns="http://schemas.openxmlformats.org/spreadsheetml/2006/main" count="125" uniqueCount="73">
  <si>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</si>
  <si>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</si>
  <si>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</si>
  <si>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</si>
  <si>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</si>
  <si>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</si>
  <si>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</si>
  <si>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</si>
  <si>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</si>
  <si>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</si>
  <si>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</si>
  <si>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</si>
  <si>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</si>
  <si>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</si>
  <si>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</si>
  <si>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</si>
  <si>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</si>
  <si>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</si>
  <si>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</si>
  <si>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Beaudesert</t>
  </si>
  <si>
    <t xml:space="preserve">Head Up High        </t>
  </si>
  <si>
    <t xml:space="preserve">Memoire Parfait     </t>
  </si>
  <si>
    <t xml:space="preserve">Rahaan              </t>
  </si>
  <si>
    <t xml:space="preserve">Dclone              </t>
  </si>
  <si>
    <t xml:space="preserve">Jabbar              </t>
  </si>
  <si>
    <t xml:space="preserve">Prinente            </t>
  </si>
  <si>
    <t xml:space="preserve">The Love Of Mary    </t>
  </si>
  <si>
    <t xml:space="preserve">Evrynownthen        </t>
  </si>
  <si>
    <t xml:space="preserve">Nature Boy          </t>
  </si>
  <si>
    <t xml:space="preserve">Moonlight Eclipse   </t>
  </si>
  <si>
    <t xml:space="preserve">Recall Events       </t>
  </si>
  <si>
    <t xml:space="preserve">Kellers Shelter     </t>
  </si>
  <si>
    <t xml:space="preserve">Cairndow            </t>
  </si>
  <si>
    <t xml:space="preserve">Coronel             </t>
  </si>
  <si>
    <t xml:space="preserve">Lipeansass          </t>
  </si>
  <si>
    <t xml:space="preserve">Geostorm            </t>
  </si>
  <si>
    <t xml:space="preserve">Minor Luck          </t>
  </si>
  <si>
    <t xml:space="preserve">Credible            </t>
  </si>
  <si>
    <t xml:space="preserve">Above The Sky       </t>
  </si>
  <si>
    <t xml:space="preserve">Badge Of Gameness   </t>
  </si>
  <si>
    <t xml:space="preserve">Found The Mark      </t>
  </si>
  <si>
    <t xml:space="preserve">Waikato             </t>
  </si>
  <si>
    <t xml:space="preserve">My Oddette          </t>
  </si>
  <si>
    <t xml:space="preserve">Crown War           </t>
  </si>
  <si>
    <t xml:space="preserve">Dream Entity        </t>
  </si>
  <si>
    <t xml:space="preserve">Innervoice          </t>
  </si>
  <si>
    <t xml:space="preserve">Lady Tulessa        </t>
  </si>
  <si>
    <t xml:space="preserve">Exceptional Belle   </t>
  </si>
  <si>
    <t xml:space="preserve">Whistle Hoff        </t>
  </si>
  <si>
    <t xml:space="preserve">Pixie Magic         </t>
  </si>
  <si>
    <t xml:space="preserve">Dynamic Jewel       </t>
  </si>
  <si>
    <t xml:space="preserve">Astrophysics        </t>
  </si>
  <si>
    <t xml:space="preserve">Storm Harbour       </t>
  </si>
  <si>
    <t xml:space="preserve">Exceed Tycoon       </t>
  </si>
  <si>
    <t xml:space="preserve">Hodgson             </t>
  </si>
  <si>
    <t xml:space="preserve">Sams A Natural      </t>
  </si>
  <si>
    <t xml:space="preserve">Top Master          </t>
  </si>
  <si>
    <t xml:space="preserve">Jungle Blaze        </t>
  </si>
  <si>
    <t xml:space="preserve">Menindee            </t>
  </si>
  <si>
    <t xml:space="preserve">Powerwolf           </t>
  </si>
  <si>
    <t xml:space="preserve">Corbin              </t>
  </si>
  <si>
    <t xml:space="preserve">Intimidating        </t>
  </si>
  <si>
    <t xml:space="preserve">Epic Player         </t>
  </si>
  <si>
    <t xml:space="preserve">Dacxi Kaboom        </t>
  </si>
  <si>
    <t xml:space="preserve">Couldnt Refuse      </t>
  </si>
  <si>
    <t xml:space="preserve">Kuzco Lad           </t>
  </si>
  <si>
    <t xml:space="preserve">Oriental Runner     </t>
  </si>
  <si>
    <t xml:space="preserve">Chevy Nova          </t>
  </si>
  <si>
    <t xml:space="preserve">Pivotal Motion      </t>
  </si>
  <si>
    <t xml:space="preserve">Biggie              </t>
  </si>
  <si>
    <t xml:space="preserve">Class Of Royalty    </t>
  </si>
  <si>
    <t xml:space="preserve">Point The Wagon     </t>
  </si>
  <si>
    <t xml:space="preserve">Static Lift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</si>
</sst>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5</xdr:row>
      <xdr:rowOff>22507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D7838-A4E8-3468-CFB0-E46B060A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8820" cy="936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61"/>
  <sheetViews>
    <sheetView tabSelected="1" topLeftCell="B1" workbookViewId="0">
      <pane ySplit="8" topLeftCell="A9" activePane="bottomLeft" state="frozen"/>
      <selection activeCell="B1" sqref="B1"/>
      <selection pane="bottomLeft" activeCell="W15" sqref="W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7</v>
      </c>
      <c r="B9" s="5">
        <v>0.57430555555555551</v>
      </c>
      <c r="C9" s="1" t="s">
        <v>19</v>
      </c>
      <c r="D9" s="1">
        <v>3</v>
      </c>
      <c r="E9" s="1">
        <v>1</v>
      </c>
      <c r="F9" s="1" t="s">
        <v>20</v>
      </c>
      <c r="G9" s="1">
        <v>73.489999999999995</v>
      </c>
      <c r="H9" s="1">
        <f>1+COUNTIFS(A:A,A9,G:G,"&gt;"&amp;G9)</f>
        <v>1</v>
      </c>
      <c r="I9" s="2">
        <f>AVERAGEIF(A:A,A9,G:G)</f>
        <v>51.68363636363636</v>
      </c>
      <c r="J9" s="2">
        <f t="shared" ref="J9:J10" si="0">G9-I9</f>
        <v>21.806363636363635</v>
      </c>
      <c r="K9" s="2">
        <f t="shared" ref="K9:K10" si="1">90+J9</f>
        <v>111.80636363636364</v>
      </c>
      <c r="L9" s="2">
        <f t="shared" ref="L9:L10" si="2">EXP(0.06*K9)</f>
        <v>819.24388071927501</v>
      </c>
      <c r="M9" s="2">
        <f>SUMIF(A:A,A9,L:L)</f>
        <v>3169.6533330617763</v>
      </c>
      <c r="N9" s="3">
        <f t="shared" ref="N9:N10" si="3">L9/M9</f>
        <v>0.25846482079726796</v>
      </c>
      <c r="O9" s="6">
        <f t="shared" ref="O9:O10" si="4">1/N9</f>
        <v>3.8689984846501413</v>
      </c>
      <c r="P9" s="3">
        <f t="shared" ref="P9:P10" si="5">IF(O9&gt;21,"",N9)</f>
        <v>0.25846482079726796</v>
      </c>
      <c r="Q9" s="3">
        <f>IF(ISNUMBER(P9),SUMIF(A:A,A9,P:P),"")</f>
        <v>0.9162341618568246</v>
      </c>
      <c r="R9" s="3">
        <f t="shared" ref="R9:R10" si="6">IFERROR(P9*(1/Q9),"")</f>
        <v>0.28209472158674759</v>
      </c>
      <c r="S9" s="7">
        <f t="shared" ref="S9:S10" si="7">IFERROR(1/R9,"")</f>
        <v>3.5449085838087466</v>
      </c>
    </row>
    <row r="10" spans="1:19" x14ac:dyDescent="0.3">
      <c r="A10" s="1">
        <v>7</v>
      </c>
      <c r="B10" s="5">
        <v>0.57430555555555551</v>
      </c>
      <c r="C10" s="1" t="s">
        <v>19</v>
      </c>
      <c r="D10" s="1">
        <v>3</v>
      </c>
      <c r="E10" s="1">
        <v>7</v>
      </c>
      <c r="F10" s="1" t="s">
        <v>26</v>
      </c>
      <c r="G10" s="1">
        <v>65.61</v>
      </c>
      <c r="H10" s="1">
        <f>1+COUNTIFS(A:A,A10,G:G,"&gt;"&amp;G10)</f>
        <v>2</v>
      </c>
      <c r="I10" s="2">
        <f>AVERAGEIF(A:A,A10,G:G)</f>
        <v>51.68363636363636</v>
      </c>
      <c r="J10" s="2">
        <f t="shared" si="0"/>
        <v>13.926363636363639</v>
      </c>
      <c r="K10" s="2">
        <f t="shared" si="1"/>
        <v>103.92636363636365</v>
      </c>
      <c r="L10" s="2">
        <f t="shared" si="2"/>
        <v>510.5976070145943</v>
      </c>
      <c r="M10" s="2">
        <f>SUMIF(A:A,A10,L:L)</f>
        <v>3169.6533330617763</v>
      </c>
      <c r="N10" s="3">
        <f t="shared" si="3"/>
        <v>0.16108941684211711</v>
      </c>
      <c r="O10" s="6">
        <f t="shared" si="4"/>
        <v>6.2077324482470173</v>
      </c>
      <c r="P10" s="3">
        <f t="shared" si="5"/>
        <v>0.16108941684211711</v>
      </c>
      <c r="Q10" s="3">
        <f>IF(ISNUMBER(P10),SUMIF(A:A,A10,P:P),"")</f>
        <v>0.9162341618568246</v>
      </c>
      <c r="R10" s="3">
        <f t="shared" si="6"/>
        <v>0.17581686379784842</v>
      </c>
      <c r="S10" s="7">
        <f t="shared" si="7"/>
        <v>5.6877365367510189</v>
      </c>
    </row>
    <row r="11" spans="1:19" x14ac:dyDescent="0.3">
      <c r="A11" s="1">
        <v>7</v>
      </c>
      <c r="B11" s="5">
        <v>0.57430555555555551</v>
      </c>
      <c r="C11" s="1" t="s">
        <v>19</v>
      </c>
      <c r="D11" s="1">
        <v>3</v>
      </c>
      <c r="E11" s="1">
        <v>9</v>
      </c>
      <c r="F11" s="1" t="s">
        <v>28</v>
      </c>
      <c r="G11" s="1">
        <v>63.88</v>
      </c>
      <c r="H11" s="1">
        <f>1+COUNTIFS(A:A,A11,G:G,"&gt;"&amp;G11)</f>
        <v>3</v>
      </c>
      <c r="I11" s="2">
        <f>AVERAGEIF(A:A,A11,G:G)</f>
        <v>51.68363636363636</v>
      </c>
      <c r="J11" s="2">
        <f t="shared" ref="J11:J30" si="8">G11-I11</f>
        <v>12.196363636363643</v>
      </c>
      <c r="K11" s="2">
        <f t="shared" ref="K11:K30" si="9">90+J11</f>
        <v>102.19636363636364</v>
      </c>
      <c r="L11" s="2">
        <f t="shared" ref="L11:L30" si="10">EXP(0.06*K11)</f>
        <v>460.25552214421498</v>
      </c>
      <c r="M11" s="2">
        <f>SUMIF(A:A,A11,L:L)</f>
        <v>3169.6533330617763</v>
      </c>
      <c r="N11" s="3">
        <f t="shared" ref="N11:N30" si="11">L11/M11</f>
        <v>0.14520689608021706</v>
      </c>
      <c r="O11" s="6">
        <f t="shared" ref="O11:O30" si="12">1/N11</f>
        <v>6.8867252657722755</v>
      </c>
      <c r="P11" s="3">
        <f t="shared" ref="P11:P30" si="13">IF(O11&gt;21,"",N11)</f>
        <v>0.14520689608021706</v>
      </c>
      <c r="Q11" s="3">
        <f>IF(ISNUMBER(P11),SUMIF(A:A,A11,P:P),"")</f>
        <v>0.9162341618568246</v>
      </c>
      <c r="R11" s="3">
        <f t="shared" ref="R11:R30" si="14">IFERROR(P11*(1/Q11),"")</f>
        <v>0.15848229865817623</v>
      </c>
      <c r="S11" s="7">
        <f t="shared" ref="S11:S30" si="15">IFERROR(1/R11,"")</f>
        <v>6.3098529518230784</v>
      </c>
    </row>
    <row r="12" spans="1:19" x14ac:dyDescent="0.3">
      <c r="A12" s="1">
        <v>7</v>
      </c>
      <c r="B12" s="5">
        <v>0.57430555555555551</v>
      </c>
      <c r="C12" s="1" t="s">
        <v>19</v>
      </c>
      <c r="D12" s="1">
        <v>3</v>
      </c>
      <c r="E12" s="1">
        <v>3</v>
      </c>
      <c r="F12" s="1" t="s">
        <v>22</v>
      </c>
      <c r="G12" s="1">
        <v>55.45</v>
      </c>
      <c r="H12" s="1">
        <f>1+COUNTIFS(A:A,A12,G:G,"&gt;"&amp;G12)</f>
        <v>4</v>
      </c>
      <c r="I12" s="2">
        <f>AVERAGEIF(A:A,A12,G:G)</f>
        <v>51.68363636363636</v>
      </c>
      <c r="J12" s="2">
        <f t="shared" si="8"/>
        <v>3.7663636363636428</v>
      </c>
      <c r="K12" s="2">
        <f t="shared" si="9"/>
        <v>93.76636363636365</v>
      </c>
      <c r="L12" s="2">
        <f t="shared" si="10"/>
        <v>277.54464917779899</v>
      </c>
      <c r="M12" s="2">
        <f>SUMIF(A:A,A12,L:L)</f>
        <v>3169.6533330617763</v>
      </c>
      <c r="N12" s="3">
        <f t="shared" si="11"/>
        <v>8.75630928729043E-2</v>
      </c>
      <c r="O12" s="6">
        <f t="shared" si="12"/>
        <v>11.42033666457483</v>
      </c>
      <c r="P12" s="3">
        <f t="shared" si="13"/>
        <v>8.75630928729043E-2</v>
      </c>
      <c r="Q12" s="3">
        <f>IF(ISNUMBER(P12),SUMIF(A:A,A12,P:P),"")</f>
        <v>0.9162341618568246</v>
      </c>
      <c r="R12" s="3">
        <f t="shared" si="14"/>
        <v>9.5568465484249604E-2</v>
      </c>
      <c r="S12" s="7">
        <f t="shared" si="15"/>
        <v>10.463702591989483</v>
      </c>
    </row>
    <row r="13" spans="1:19" x14ac:dyDescent="0.3">
      <c r="A13" s="1">
        <v>7</v>
      </c>
      <c r="B13" s="5">
        <v>0.57430555555555551</v>
      </c>
      <c r="C13" s="1" t="s">
        <v>19</v>
      </c>
      <c r="D13" s="1">
        <v>3</v>
      </c>
      <c r="E13" s="1">
        <v>6</v>
      </c>
      <c r="F13" s="1" t="s">
        <v>25</v>
      </c>
      <c r="G13" s="1">
        <v>53.14</v>
      </c>
      <c r="H13" s="1">
        <f>1+COUNTIFS(A:A,A13,G:G,"&gt;"&amp;G13)</f>
        <v>5</v>
      </c>
      <c r="I13" s="2">
        <f>AVERAGEIF(A:A,A13,G:G)</f>
        <v>51.68363636363636</v>
      </c>
      <c r="J13" s="2">
        <f t="shared" si="8"/>
        <v>1.4563636363636405</v>
      </c>
      <c r="K13" s="2">
        <f t="shared" si="9"/>
        <v>91.456363636363648</v>
      </c>
      <c r="L13" s="2">
        <f t="shared" si="10"/>
        <v>241.62376304102548</v>
      </c>
      <c r="M13" s="2">
        <f>SUMIF(A:A,A13,L:L)</f>
        <v>3169.6533330617763</v>
      </c>
      <c r="N13" s="3">
        <f t="shared" si="11"/>
        <v>7.6230343716366361E-2</v>
      </c>
      <c r="O13" s="6">
        <f t="shared" si="12"/>
        <v>13.118135787511921</v>
      </c>
      <c r="P13" s="3">
        <f t="shared" si="13"/>
        <v>7.6230343716366361E-2</v>
      </c>
      <c r="Q13" s="3">
        <f>IF(ISNUMBER(P13),SUMIF(A:A,A13,P:P),"")</f>
        <v>0.9162341618568246</v>
      </c>
      <c r="R13" s="3">
        <f t="shared" si="14"/>
        <v>8.3199630498255212E-2</v>
      </c>
      <c r="S13" s="7">
        <f t="shared" si="15"/>
        <v>12.019284148395</v>
      </c>
    </row>
    <row r="14" spans="1:19" x14ac:dyDescent="0.3">
      <c r="A14" s="1">
        <v>7</v>
      </c>
      <c r="B14" s="5">
        <v>0.57430555555555551</v>
      </c>
      <c r="C14" s="1" t="s">
        <v>19</v>
      </c>
      <c r="D14" s="1">
        <v>3</v>
      </c>
      <c r="E14" s="1">
        <v>4</v>
      </c>
      <c r="F14" s="1" t="s">
        <v>23</v>
      </c>
      <c r="G14" s="1">
        <v>51.07</v>
      </c>
      <c r="H14" s="1">
        <f>1+COUNTIFS(A:A,A14,G:G,"&gt;"&amp;G14)</f>
        <v>6</v>
      </c>
      <c r="I14" s="2">
        <f>AVERAGEIF(A:A,A14,G:G)</f>
        <v>51.68363636363636</v>
      </c>
      <c r="J14" s="2">
        <f t="shared" si="8"/>
        <v>-0.61363636363635976</v>
      </c>
      <c r="K14" s="2">
        <f t="shared" si="9"/>
        <v>89.38636363636364</v>
      </c>
      <c r="L14" s="2">
        <f t="shared" si="10"/>
        <v>213.4028765050295</v>
      </c>
      <c r="M14" s="2">
        <f>SUMIF(A:A,A14,L:L)</f>
        <v>3169.6533330617763</v>
      </c>
      <c r="N14" s="3">
        <f t="shared" si="11"/>
        <v>6.7326882179537806E-2</v>
      </c>
      <c r="O14" s="6">
        <f t="shared" si="12"/>
        <v>14.852908193986192</v>
      </c>
      <c r="P14" s="3">
        <f t="shared" si="13"/>
        <v>6.7326882179537806E-2</v>
      </c>
      <c r="Q14" s="3">
        <f>IF(ISNUMBER(P14),SUMIF(A:A,A14,P:P),"")</f>
        <v>0.9162341618568246</v>
      </c>
      <c r="R14" s="3">
        <f t="shared" si="14"/>
        <v>7.3482178445621688E-2</v>
      </c>
      <c r="S14" s="7">
        <f t="shared" si="15"/>
        <v>13.608741890253301</v>
      </c>
    </row>
    <row r="15" spans="1:19" x14ac:dyDescent="0.3">
      <c r="A15" s="1">
        <v>7</v>
      </c>
      <c r="B15" s="5">
        <v>0.57430555555555551</v>
      </c>
      <c r="C15" s="1" t="s">
        <v>19</v>
      </c>
      <c r="D15" s="1">
        <v>3</v>
      </c>
      <c r="E15" s="1">
        <v>2</v>
      </c>
      <c r="F15" s="1" t="s">
        <v>21</v>
      </c>
      <c r="G15" s="1">
        <v>49.86</v>
      </c>
      <c r="H15" s="1">
        <f>1+COUNTIFS(A:A,A15,G:G,"&gt;"&amp;G15)</f>
        <v>7</v>
      </c>
      <c r="I15" s="2">
        <f>AVERAGEIF(A:A,A15,G:G)</f>
        <v>51.68363636363636</v>
      </c>
      <c r="J15" s="2">
        <f t="shared" si="8"/>
        <v>-1.8236363636363606</v>
      </c>
      <c r="K15" s="2">
        <f t="shared" si="9"/>
        <v>88.176363636363646</v>
      </c>
      <c r="L15" s="2">
        <f t="shared" si="10"/>
        <v>198.45885879789438</v>
      </c>
      <c r="M15" s="2">
        <f>SUMIF(A:A,A15,L:L)</f>
        <v>3169.6533330617763</v>
      </c>
      <c r="N15" s="3">
        <f t="shared" si="11"/>
        <v>6.2612165415007678E-2</v>
      </c>
      <c r="O15" s="6">
        <f t="shared" si="12"/>
        <v>15.971337093546797</v>
      </c>
      <c r="P15" s="3">
        <f t="shared" si="13"/>
        <v>6.2612165415007678E-2</v>
      </c>
      <c r="Q15" s="3">
        <f>IF(ISNUMBER(P15),SUMIF(A:A,A15,P:P),"")</f>
        <v>0.9162341618568246</v>
      </c>
      <c r="R15" s="3">
        <f t="shared" si="14"/>
        <v>6.8336423178239639E-2</v>
      </c>
      <c r="S15" s="7">
        <f t="shared" si="15"/>
        <v>14.633484655638663</v>
      </c>
    </row>
    <row r="16" spans="1:19" x14ac:dyDescent="0.3">
      <c r="A16" s="1">
        <v>7</v>
      </c>
      <c r="B16" s="5">
        <v>0.57430555555555551</v>
      </c>
      <c r="C16" s="1" t="s">
        <v>19</v>
      </c>
      <c r="D16" s="1">
        <v>3</v>
      </c>
      <c r="E16" s="1">
        <v>5</v>
      </c>
      <c r="F16" s="1" t="s">
        <v>24</v>
      </c>
      <c r="G16" s="1">
        <v>48.51</v>
      </c>
      <c r="H16" s="1">
        <f>1+COUNTIFS(A:A,A16,G:G,"&gt;"&amp;G16)</f>
        <v>8</v>
      </c>
      <c r="I16" s="2">
        <f>AVERAGEIF(A:A,A16,G:G)</f>
        <v>51.68363636363636</v>
      </c>
      <c r="J16" s="2">
        <f t="shared" si="8"/>
        <v>-3.173636363636362</v>
      </c>
      <c r="K16" s="2">
        <f t="shared" si="9"/>
        <v>86.826363636363638</v>
      </c>
      <c r="L16" s="2">
        <f t="shared" si="10"/>
        <v>183.01750759471437</v>
      </c>
      <c r="M16" s="2">
        <f>SUMIF(A:A,A16,L:L)</f>
        <v>3169.6533330617763</v>
      </c>
      <c r="N16" s="3">
        <f t="shared" si="11"/>
        <v>5.7740543953406331E-2</v>
      </c>
      <c r="O16" s="6">
        <f t="shared" si="12"/>
        <v>17.318853123499302</v>
      </c>
      <c r="P16" s="3">
        <f t="shared" si="13"/>
        <v>5.7740543953406331E-2</v>
      </c>
      <c r="Q16" s="3">
        <f>IF(ISNUMBER(P16),SUMIF(A:A,A16,P:P),"")</f>
        <v>0.9162341618568246</v>
      </c>
      <c r="R16" s="3">
        <f t="shared" si="14"/>
        <v>6.3019418350861667E-2</v>
      </c>
      <c r="S16" s="7">
        <f t="shared" si="15"/>
        <v>15.868124875930832</v>
      </c>
    </row>
    <row r="17" spans="1:19" x14ac:dyDescent="0.3">
      <c r="A17" s="1">
        <v>7</v>
      </c>
      <c r="B17" s="5">
        <v>0.57430555555555551</v>
      </c>
      <c r="C17" s="1" t="s">
        <v>19</v>
      </c>
      <c r="D17" s="1">
        <v>3</v>
      </c>
      <c r="E17" s="1">
        <v>8</v>
      </c>
      <c r="F17" s="1" t="s">
        <v>27</v>
      </c>
      <c r="G17" s="1">
        <v>39.229999999999997</v>
      </c>
      <c r="H17" s="1">
        <f>1+COUNTIFS(A:A,A17,G:G,"&gt;"&amp;G17)</f>
        <v>9</v>
      </c>
      <c r="I17" s="2">
        <f>AVERAGEIF(A:A,A17,G:G)</f>
        <v>51.68363636363636</v>
      </c>
      <c r="J17" s="2">
        <f t="shared" si="8"/>
        <v>-12.453636363636363</v>
      </c>
      <c r="K17" s="2">
        <f t="shared" si="9"/>
        <v>77.546363636363637</v>
      </c>
      <c r="L17" s="2">
        <f t="shared" si="10"/>
        <v>104.87632703313847</v>
      </c>
      <c r="M17" s="2">
        <f>SUMIF(A:A,A17,L:L)</f>
        <v>3169.6533330617763</v>
      </c>
      <c r="N17" s="3">
        <f t="shared" si="11"/>
        <v>3.3087633256041769E-2</v>
      </c>
      <c r="O17" s="6">
        <f t="shared" si="12"/>
        <v>30.222772123400546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7</v>
      </c>
      <c r="B18" s="5">
        <v>0.57430555555555551</v>
      </c>
      <c r="C18" s="1" t="s">
        <v>19</v>
      </c>
      <c r="D18" s="1">
        <v>3</v>
      </c>
      <c r="E18" s="1">
        <v>12</v>
      </c>
      <c r="F18" s="1" t="s">
        <v>30</v>
      </c>
      <c r="G18" s="1">
        <v>38.799999999999997</v>
      </c>
      <c r="H18" s="1">
        <f>1+COUNTIFS(A:A,A18,G:G,"&gt;"&amp;G18)</f>
        <v>10</v>
      </c>
      <c r="I18" s="2">
        <f>AVERAGEIF(A:A,A18,G:G)</f>
        <v>51.68363636363636</v>
      </c>
      <c r="J18" s="2">
        <f t="shared" si="8"/>
        <v>-12.883636363636363</v>
      </c>
      <c r="K18" s="2">
        <f t="shared" si="9"/>
        <v>77.116363636363644</v>
      </c>
      <c r="L18" s="2">
        <f t="shared" si="10"/>
        <v>102.20512447859893</v>
      </c>
      <c r="M18" s="2">
        <f>SUMIF(A:A,A18,L:L)</f>
        <v>3169.6533330617763</v>
      </c>
      <c r="N18" s="3">
        <f t="shared" si="11"/>
        <v>3.2244890446701403E-2</v>
      </c>
      <c r="O18" s="6">
        <f t="shared" si="12"/>
        <v>31.012665453242324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7</v>
      </c>
      <c r="B19" s="5">
        <v>0.57430555555555551</v>
      </c>
      <c r="C19" s="1" t="s">
        <v>19</v>
      </c>
      <c r="D19" s="1">
        <v>3</v>
      </c>
      <c r="E19" s="1">
        <v>11</v>
      </c>
      <c r="F19" s="1" t="s">
        <v>29</v>
      </c>
      <c r="G19" s="1">
        <v>29.48</v>
      </c>
      <c r="H19" s="1">
        <f>1+COUNTIFS(A:A,A19,G:G,"&gt;"&amp;G19)</f>
        <v>11</v>
      </c>
      <c r="I19" s="2">
        <f>AVERAGEIF(A:A,A19,G:G)</f>
        <v>51.68363636363636</v>
      </c>
      <c r="J19" s="2">
        <f t="shared" si="8"/>
        <v>-22.20363636363636</v>
      </c>
      <c r="K19" s="2">
        <f t="shared" si="9"/>
        <v>67.796363636363637</v>
      </c>
      <c r="L19" s="2">
        <f t="shared" si="10"/>
        <v>58.427216555491995</v>
      </c>
      <c r="M19" s="2">
        <f>SUMIF(A:A,A19,L:L)</f>
        <v>3169.6533330617763</v>
      </c>
      <c r="N19" s="3">
        <f t="shared" si="11"/>
        <v>1.8433314440432294E-2</v>
      </c>
      <c r="O19" s="6">
        <f t="shared" si="12"/>
        <v>54.249603522552846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10</v>
      </c>
      <c r="B20" s="5">
        <v>0.6020833333333333</v>
      </c>
      <c r="C20" s="1" t="s">
        <v>19</v>
      </c>
      <c r="D20" s="1">
        <v>4</v>
      </c>
      <c r="E20" s="1">
        <v>2</v>
      </c>
      <c r="F20" s="1" t="s">
        <v>32</v>
      </c>
      <c r="G20" s="1">
        <v>63.12</v>
      </c>
      <c r="H20" s="1">
        <f>1+COUNTIFS(A:A,A20,G:G,"&gt;"&amp;G20)</f>
        <v>1</v>
      </c>
      <c r="I20" s="2">
        <f>AVERAGEIF(A:A,A20,G:G)</f>
        <v>48.074545454545458</v>
      </c>
      <c r="J20" s="2">
        <f t="shared" si="8"/>
        <v>15.04545454545454</v>
      </c>
      <c r="K20" s="2">
        <f t="shared" si="9"/>
        <v>105.04545454545453</v>
      </c>
      <c r="L20" s="2">
        <f t="shared" si="10"/>
        <v>546.05913335429636</v>
      </c>
      <c r="M20" s="2">
        <f>SUMIF(A:A,A20,L:L)</f>
        <v>2820.8940172390935</v>
      </c>
      <c r="N20" s="3">
        <f t="shared" si="11"/>
        <v>0.19357662146015089</v>
      </c>
      <c r="O20" s="6">
        <f t="shared" si="12"/>
        <v>5.1659130759540455</v>
      </c>
      <c r="P20" s="3">
        <f t="shared" si="13"/>
        <v>0.19357662146015089</v>
      </c>
      <c r="Q20" s="3">
        <f>IF(ISNUMBER(P20),SUMIF(A:A,A20,P:P),"")</f>
        <v>0.92790468704430651</v>
      </c>
      <c r="R20" s="3">
        <f t="shared" si="14"/>
        <v>0.20861692387475547</v>
      </c>
      <c r="S20" s="7">
        <f t="shared" si="15"/>
        <v>4.7934749560412291</v>
      </c>
    </row>
    <row r="21" spans="1:19" x14ac:dyDescent="0.3">
      <c r="A21" s="1">
        <v>10</v>
      </c>
      <c r="B21" s="5">
        <v>0.6020833333333333</v>
      </c>
      <c r="C21" s="1" t="s">
        <v>19</v>
      </c>
      <c r="D21" s="1">
        <v>4</v>
      </c>
      <c r="E21" s="1">
        <v>1</v>
      </c>
      <c r="F21" s="1" t="s">
        <v>31</v>
      </c>
      <c r="G21" s="1">
        <v>60.51</v>
      </c>
      <c r="H21" s="1">
        <f>1+COUNTIFS(A:A,A21,G:G,"&gt;"&amp;G21)</f>
        <v>2</v>
      </c>
      <c r="I21" s="2">
        <f>AVERAGEIF(A:A,A21,G:G)</f>
        <v>48.074545454545458</v>
      </c>
      <c r="J21" s="2">
        <f t="shared" si="8"/>
        <v>12.43545454545454</v>
      </c>
      <c r="K21" s="2">
        <f t="shared" si="9"/>
        <v>102.43545454545455</v>
      </c>
      <c r="L21" s="2">
        <f t="shared" si="10"/>
        <v>466.90568255793346</v>
      </c>
      <c r="M21" s="2">
        <f>SUMIF(A:A,A21,L:L)</f>
        <v>2820.8940172390935</v>
      </c>
      <c r="N21" s="3">
        <f t="shared" si="11"/>
        <v>0.1655169175816503</v>
      </c>
      <c r="O21" s="6">
        <f t="shared" si="12"/>
        <v>6.0416784858665284</v>
      </c>
      <c r="P21" s="3">
        <f t="shared" si="13"/>
        <v>0.1655169175816503</v>
      </c>
      <c r="Q21" s="3">
        <f>IF(ISNUMBER(P21),SUMIF(A:A,A21,P:P),"")</f>
        <v>0.92790468704430651</v>
      </c>
      <c r="R21" s="3">
        <f t="shared" si="14"/>
        <v>0.17837706813280385</v>
      </c>
      <c r="S21" s="7">
        <f t="shared" si="15"/>
        <v>5.606101784650301</v>
      </c>
    </row>
    <row r="22" spans="1:19" x14ac:dyDescent="0.3">
      <c r="A22" s="1">
        <v>10</v>
      </c>
      <c r="B22" s="5">
        <v>0.6020833333333333</v>
      </c>
      <c r="C22" s="1" t="s">
        <v>19</v>
      </c>
      <c r="D22" s="1">
        <v>4</v>
      </c>
      <c r="E22" s="1">
        <v>3</v>
      </c>
      <c r="F22" s="1" t="s">
        <v>33</v>
      </c>
      <c r="G22" s="1">
        <v>54.95</v>
      </c>
      <c r="H22" s="1">
        <f>1+COUNTIFS(A:A,A22,G:G,"&gt;"&amp;G22)</f>
        <v>3</v>
      </c>
      <c r="I22" s="2">
        <f>AVERAGEIF(A:A,A22,G:G)</f>
        <v>48.074545454545458</v>
      </c>
      <c r="J22" s="2">
        <f t="shared" si="8"/>
        <v>6.875454545454545</v>
      </c>
      <c r="K22" s="2">
        <f t="shared" si="9"/>
        <v>96.875454545454545</v>
      </c>
      <c r="L22" s="2">
        <f t="shared" si="10"/>
        <v>334.46333852089299</v>
      </c>
      <c r="M22" s="2">
        <f>SUMIF(A:A,A22,L:L)</f>
        <v>2820.8940172390935</v>
      </c>
      <c r="N22" s="3">
        <f t="shared" si="11"/>
        <v>0.11856643194565808</v>
      </c>
      <c r="O22" s="6">
        <f t="shared" si="12"/>
        <v>8.4340903541596379</v>
      </c>
      <c r="P22" s="3">
        <f t="shared" si="13"/>
        <v>0.11856643194565808</v>
      </c>
      <c r="Q22" s="3">
        <f>IF(ISNUMBER(P22),SUMIF(A:A,A22,P:P),"")</f>
        <v>0.92790468704430651</v>
      </c>
      <c r="R22" s="3">
        <f t="shared" si="14"/>
        <v>0.12777867554838276</v>
      </c>
      <c r="S22" s="7">
        <f t="shared" si="15"/>
        <v>7.8260319705799031</v>
      </c>
    </row>
    <row r="23" spans="1:19" x14ac:dyDescent="0.3">
      <c r="A23" s="1">
        <v>10</v>
      </c>
      <c r="B23" s="5">
        <v>0.6020833333333333</v>
      </c>
      <c r="C23" s="1" t="s">
        <v>19</v>
      </c>
      <c r="D23" s="1">
        <v>4</v>
      </c>
      <c r="E23" s="1">
        <v>4</v>
      </c>
      <c r="F23" s="1" t="s">
        <v>34</v>
      </c>
      <c r="G23" s="1">
        <v>53.52</v>
      </c>
      <c r="H23" s="1">
        <f>1+COUNTIFS(A:A,A23,G:G,"&gt;"&amp;G23)</f>
        <v>4</v>
      </c>
      <c r="I23" s="2">
        <f>AVERAGEIF(A:A,A23,G:G)</f>
        <v>48.074545454545458</v>
      </c>
      <c r="J23" s="2">
        <f t="shared" si="8"/>
        <v>5.4454545454545453</v>
      </c>
      <c r="K23" s="2">
        <f t="shared" si="9"/>
        <v>95.445454545454538</v>
      </c>
      <c r="L23" s="2">
        <f t="shared" si="10"/>
        <v>306.96301644584202</v>
      </c>
      <c r="M23" s="2">
        <f>SUMIF(A:A,A23,L:L)</f>
        <v>2820.8940172390935</v>
      </c>
      <c r="N23" s="3">
        <f t="shared" si="11"/>
        <v>0.10881763532054896</v>
      </c>
      <c r="O23" s="6">
        <f t="shared" si="12"/>
        <v>9.1896869202703719</v>
      </c>
      <c r="P23" s="3">
        <f t="shared" si="13"/>
        <v>0.10881763532054896</v>
      </c>
      <c r="Q23" s="3">
        <f>IF(ISNUMBER(P23),SUMIF(A:A,A23,P:P),"")</f>
        <v>0.92790468704430651</v>
      </c>
      <c r="R23" s="3">
        <f t="shared" si="14"/>
        <v>0.11727242769639445</v>
      </c>
      <c r="S23" s="7">
        <f t="shared" si="15"/>
        <v>8.5271535657886357</v>
      </c>
    </row>
    <row r="24" spans="1:19" x14ac:dyDescent="0.3">
      <c r="A24" s="1">
        <v>10</v>
      </c>
      <c r="B24" s="5">
        <v>0.6020833333333333</v>
      </c>
      <c r="C24" s="1" t="s">
        <v>19</v>
      </c>
      <c r="D24" s="1">
        <v>4</v>
      </c>
      <c r="E24" s="1">
        <v>5</v>
      </c>
      <c r="F24" s="1" t="s">
        <v>35</v>
      </c>
      <c r="G24" s="1">
        <v>51.26</v>
      </c>
      <c r="H24" s="1">
        <f>1+COUNTIFS(A:A,A24,G:G,"&gt;"&amp;G24)</f>
        <v>5</v>
      </c>
      <c r="I24" s="2">
        <f>AVERAGEIF(A:A,A24,G:G)</f>
        <v>48.074545454545458</v>
      </c>
      <c r="J24" s="2">
        <f t="shared" si="8"/>
        <v>3.1854545454545402</v>
      </c>
      <c r="K24" s="2">
        <f t="shared" si="9"/>
        <v>93.185454545454547</v>
      </c>
      <c r="L24" s="2">
        <f t="shared" si="10"/>
        <v>268.03760095149829</v>
      </c>
      <c r="M24" s="2">
        <f>SUMIF(A:A,A24,L:L)</f>
        <v>2820.8940172390935</v>
      </c>
      <c r="N24" s="3">
        <f t="shared" si="11"/>
        <v>9.5018671142362149E-2</v>
      </c>
      <c r="O24" s="6">
        <f t="shared" si="12"/>
        <v>10.524247371358683</v>
      </c>
      <c r="P24" s="3">
        <f t="shared" si="13"/>
        <v>9.5018671142362149E-2</v>
      </c>
      <c r="Q24" s="3">
        <f>IF(ISNUMBER(P24),SUMIF(A:A,A24,P:P),"")</f>
        <v>0.92790468704430651</v>
      </c>
      <c r="R24" s="3">
        <f t="shared" si="14"/>
        <v>0.10240132684858946</v>
      </c>
      <c r="S24" s="7">
        <f t="shared" si="15"/>
        <v>9.765498463497444</v>
      </c>
    </row>
    <row r="25" spans="1:19" x14ac:dyDescent="0.3">
      <c r="A25" s="1">
        <v>10</v>
      </c>
      <c r="B25" s="5">
        <v>0.6020833333333333</v>
      </c>
      <c r="C25" s="1" t="s">
        <v>19</v>
      </c>
      <c r="D25" s="1">
        <v>4</v>
      </c>
      <c r="E25" s="1">
        <v>6</v>
      </c>
      <c r="F25" s="1" t="s">
        <v>36</v>
      </c>
      <c r="G25" s="1">
        <v>46.56</v>
      </c>
      <c r="H25" s="1">
        <f>1+COUNTIFS(A:A,A25,G:G,"&gt;"&amp;G25)</f>
        <v>6</v>
      </c>
      <c r="I25" s="2">
        <f>AVERAGEIF(A:A,A25,G:G)</f>
        <v>48.074545454545458</v>
      </c>
      <c r="J25" s="2">
        <f t="shared" si="8"/>
        <v>-1.5145454545454555</v>
      </c>
      <c r="K25" s="2">
        <f t="shared" si="9"/>
        <v>88.485454545454544</v>
      </c>
      <c r="L25" s="2">
        <f t="shared" si="10"/>
        <v>202.17370886309621</v>
      </c>
      <c r="M25" s="2">
        <f>SUMIF(A:A,A25,L:L)</f>
        <v>2820.8940172390935</v>
      </c>
      <c r="N25" s="3">
        <f t="shared" si="11"/>
        <v>7.1670083181987324E-2</v>
      </c>
      <c r="O25" s="6">
        <f t="shared" si="12"/>
        <v>13.952823208824288</v>
      </c>
      <c r="P25" s="3">
        <f t="shared" si="13"/>
        <v>7.1670083181987324E-2</v>
      </c>
      <c r="Q25" s="3">
        <f>IF(ISNUMBER(P25),SUMIF(A:A,A25,P:P),"")</f>
        <v>0.92790468704430651</v>
      </c>
      <c r="R25" s="3">
        <f t="shared" si="14"/>
        <v>7.7238626103162636E-2</v>
      </c>
      <c r="S25" s="7">
        <f t="shared" si="15"/>
        <v>12.946890052968637</v>
      </c>
    </row>
    <row r="26" spans="1:19" x14ac:dyDescent="0.3">
      <c r="A26" s="1">
        <v>10</v>
      </c>
      <c r="B26" s="5">
        <v>0.6020833333333333</v>
      </c>
      <c r="C26" s="1" t="s">
        <v>19</v>
      </c>
      <c r="D26" s="1">
        <v>4</v>
      </c>
      <c r="E26" s="1">
        <v>11</v>
      </c>
      <c r="F26" s="1" t="s">
        <v>40</v>
      </c>
      <c r="G26" s="1">
        <v>46.53</v>
      </c>
      <c r="H26" s="1">
        <f>1+COUNTIFS(A:A,A26,G:G,"&gt;"&amp;G26)</f>
        <v>7</v>
      </c>
      <c r="I26" s="2">
        <f>AVERAGEIF(A:A,A26,G:G)</f>
        <v>48.074545454545458</v>
      </c>
      <c r="J26" s="2">
        <f t="shared" si="8"/>
        <v>-1.5445454545454567</v>
      </c>
      <c r="K26" s="2">
        <f t="shared" si="9"/>
        <v>88.455454545454543</v>
      </c>
      <c r="L26" s="2">
        <f t="shared" si="10"/>
        <v>201.81012351212669</v>
      </c>
      <c r="M26" s="2">
        <f>SUMIF(A:A,A26,L:L)</f>
        <v>2820.8940172390935</v>
      </c>
      <c r="N26" s="3">
        <f t="shared" si="11"/>
        <v>7.1541193068162562E-2</v>
      </c>
      <c r="O26" s="6">
        <f t="shared" si="12"/>
        <v>13.977960907742011</v>
      </c>
      <c r="P26" s="3">
        <f t="shared" si="13"/>
        <v>7.1541193068162562E-2</v>
      </c>
      <c r="Q26" s="3">
        <f>IF(ISNUMBER(P26),SUMIF(A:A,A26,P:P),"")</f>
        <v>0.92790468704430651</v>
      </c>
      <c r="R26" s="3">
        <f t="shared" si="14"/>
        <v>7.7099721627709103E-2</v>
      </c>
      <c r="S26" s="7">
        <f t="shared" si="15"/>
        <v>12.970215441615901</v>
      </c>
    </row>
    <row r="27" spans="1:19" x14ac:dyDescent="0.3">
      <c r="A27" s="1">
        <v>10</v>
      </c>
      <c r="B27" s="5">
        <v>0.6020833333333333</v>
      </c>
      <c r="C27" s="1" t="s">
        <v>19</v>
      </c>
      <c r="D27" s="1">
        <v>4</v>
      </c>
      <c r="E27" s="1">
        <v>12</v>
      </c>
      <c r="F27" s="1" t="s">
        <v>41</v>
      </c>
      <c r="G27" s="1">
        <v>41.43</v>
      </c>
      <c r="H27" s="1">
        <f>1+COUNTIFS(A:A,A27,G:G,"&gt;"&amp;G27)</f>
        <v>8</v>
      </c>
      <c r="I27" s="2">
        <f>AVERAGEIF(A:A,A27,G:G)</f>
        <v>48.074545454545458</v>
      </c>
      <c r="J27" s="2">
        <f t="shared" si="8"/>
        <v>-6.6445454545454581</v>
      </c>
      <c r="K27" s="2">
        <f t="shared" si="9"/>
        <v>83.355454545454535</v>
      </c>
      <c r="L27" s="2">
        <f t="shared" si="10"/>
        <v>148.61027462511285</v>
      </c>
      <c r="M27" s="2">
        <f>SUMIF(A:A,A27,L:L)</f>
        <v>2820.8940172390935</v>
      </c>
      <c r="N27" s="3">
        <f t="shared" si="11"/>
        <v>5.2681977315320365E-2</v>
      </c>
      <c r="O27" s="6">
        <f t="shared" si="12"/>
        <v>18.981823594331786</v>
      </c>
      <c r="P27" s="3">
        <f t="shared" si="13"/>
        <v>5.2681977315320365E-2</v>
      </c>
      <c r="Q27" s="3">
        <f>IF(ISNUMBER(P27),SUMIF(A:A,A27,P:P),"")</f>
        <v>0.92790468704430651</v>
      </c>
      <c r="R27" s="3">
        <f t="shared" si="14"/>
        <v>5.6775203370435026E-2</v>
      </c>
      <c r="S27" s="7">
        <f t="shared" si="15"/>
        <v>17.613323081828668</v>
      </c>
    </row>
    <row r="28" spans="1:19" x14ac:dyDescent="0.3">
      <c r="A28" s="1">
        <v>10</v>
      </c>
      <c r="B28" s="5">
        <v>0.6020833333333333</v>
      </c>
      <c r="C28" s="1" t="s">
        <v>19</v>
      </c>
      <c r="D28" s="1">
        <v>4</v>
      </c>
      <c r="E28" s="1">
        <v>7</v>
      </c>
      <c r="F28" s="1" t="s">
        <v>37</v>
      </c>
      <c r="G28" s="1">
        <v>40.729999999999997</v>
      </c>
      <c r="H28" s="1">
        <f>1+COUNTIFS(A:A,A28,G:G,"&gt;"&amp;G28)</f>
        <v>9</v>
      </c>
      <c r="I28" s="2">
        <f>AVERAGEIF(A:A,A28,G:G)</f>
        <v>48.074545454545458</v>
      </c>
      <c r="J28" s="2">
        <f t="shared" si="8"/>
        <v>-7.3445454545454609</v>
      </c>
      <c r="K28" s="2">
        <f t="shared" si="9"/>
        <v>82.655454545454546</v>
      </c>
      <c r="L28" s="2">
        <f t="shared" si="10"/>
        <v>142.49790142059879</v>
      </c>
      <c r="M28" s="2">
        <f>SUMIF(A:A,A28,L:L)</f>
        <v>2820.8940172390935</v>
      </c>
      <c r="N28" s="3">
        <f t="shared" si="11"/>
        <v>5.0515156028465902E-2</v>
      </c>
      <c r="O28" s="6">
        <f t="shared" si="12"/>
        <v>19.796039023149564</v>
      </c>
      <c r="P28" s="3">
        <f t="shared" si="13"/>
        <v>5.0515156028465902E-2</v>
      </c>
      <c r="Q28" s="3">
        <f>IF(ISNUMBER(P28),SUMIF(A:A,A28,P:P),"")</f>
        <v>0.92790468704430651</v>
      </c>
      <c r="R28" s="3">
        <f t="shared" si="14"/>
        <v>5.4440026797767278E-2</v>
      </c>
      <c r="S28" s="7">
        <f t="shared" si="15"/>
        <v>18.368837394492473</v>
      </c>
    </row>
    <row r="29" spans="1:19" x14ac:dyDescent="0.3">
      <c r="A29" s="1">
        <v>10</v>
      </c>
      <c r="B29" s="5">
        <v>0.6020833333333333</v>
      </c>
      <c r="C29" s="1" t="s">
        <v>19</v>
      </c>
      <c r="D29" s="1">
        <v>4</v>
      </c>
      <c r="E29" s="1">
        <v>10</v>
      </c>
      <c r="F29" s="1" t="s">
        <v>39</v>
      </c>
      <c r="G29" s="1">
        <v>35.299999999999997</v>
      </c>
      <c r="H29" s="1">
        <f>1+COUNTIFS(A:A,A29,G:G,"&gt;"&amp;G29)</f>
        <v>10</v>
      </c>
      <c r="I29" s="2">
        <f>AVERAGEIF(A:A,A29,G:G)</f>
        <v>48.074545454545458</v>
      </c>
      <c r="J29" s="2">
        <f t="shared" si="8"/>
        <v>-12.774545454545461</v>
      </c>
      <c r="K29" s="2">
        <f t="shared" si="9"/>
        <v>77.225454545454539</v>
      </c>
      <c r="L29" s="2">
        <f t="shared" si="10"/>
        <v>102.87629764566171</v>
      </c>
      <c r="M29" s="2">
        <f>SUMIF(A:A,A29,L:L)</f>
        <v>2820.8940172390935</v>
      </c>
      <c r="N29" s="3">
        <f t="shared" si="11"/>
        <v>3.6469394814892871E-2</v>
      </c>
      <c r="O29" s="6">
        <f t="shared" si="12"/>
        <v>27.420252106613891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10</v>
      </c>
      <c r="B30" s="5">
        <v>0.6020833333333333</v>
      </c>
      <c r="C30" s="1" t="s">
        <v>19</v>
      </c>
      <c r="D30" s="1">
        <v>4</v>
      </c>
      <c r="E30" s="1">
        <v>9</v>
      </c>
      <c r="F30" s="1" t="s">
        <v>38</v>
      </c>
      <c r="G30" s="1">
        <v>34.909999999999997</v>
      </c>
      <c r="H30" s="1">
        <f>1+COUNTIFS(A:A,A30,G:G,"&gt;"&amp;G30)</f>
        <v>11</v>
      </c>
      <c r="I30" s="2">
        <f>AVERAGEIF(A:A,A30,G:G)</f>
        <v>48.074545454545458</v>
      </c>
      <c r="J30" s="2">
        <f t="shared" si="8"/>
        <v>-13.164545454545461</v>
      </c>
      <c r="K30" s="2">
        <f t="shared" si="9"/>
        <v>76.835454545454539</v>
      </c>
      <c r="L30" s="2">
        <f t="shared" si="10"/>
        <v>100.4969393420343</v>
      </c>
      <c r="M30" s="2">
        <f>SUMIF(A:A,A30,L:L)</f>
        <v>2820.8940172390935</v>
      </c>
      <c r="N30" s="3">
        <f t="shared" si="11"/>
        <v>3.5625918140800669E-2</v>
      </c>
      <c r="O30" s="6">
        <f t="shared" si="12"/>
        <v>28.069452022199187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15</v>
      </c>
      <c r="B31" s="5">
        <v>0.62777777777777777</v>
      </c>
      <c r="C31" s="1" t="s">
        <v>19</v>
      </c>
      <c r="D31" s="1">
        <v>5</v>
      </c>
      <c r="E31" s="1">
        <v>1</v>
      </c>
      <c r="F31" s="1" t="s">
        <v>42</v>
      </c>
      <c r="G31" s="1">
        <v>79.66</v>
      </c>
      <c r="H31" s="1">
        <f>1+COUNTIFS(A:A,A31,G:G,"&gt;"&amp;G31)</f>
        <v>1</v>
      </c>
      <c r="I31" s="2">
        <f>AVERAGEIF(A:A,A31,G:G)</f>
        <v>47.518000000000001</v>
      </c>
      <c r="J31" s="2">
        <f t="shared" ref="J31:J40" si="16">G31-I31</f>
        <v>32.141999999999996</v>
      </c>
      <c r="K31" s="2">
        <f t="shared" ref="K31:K40" si="17">90+J31</f>
        <v>122.142</v>
      </c>
      <c r="L31" s="2">
        <f t="shared" ref="L31:L40" si="18">EXP(0.06*K31)</f>
        <v>1523.1258767422698</v>
      </c>
      <c r="M31" s="2">
        <f>SUMIF(A:A,A31,L:L)</f>
        <v>3562.7323888220353</v>
      </c>
      <c r="N31" s="3">
        <f t="shared" ref="N31:N40" si="19">L31/M31</f>
        <v>0.42751621803563777</v>
      </c>
      <c r="O31" s="6">
        <f t="shared" ref="O31:O40" si="20">1/N31</f>
        <v>2.3390925485700285</v>
      </c>
      <c r="P31" s="3">
        <f t="shared" ref="P31:P40" si="21">IF(O31&gt;21,"",N31)</f>
        <v>0.42751621803563777</v>
      </c>
      <c r="Q31" s="3">
        <f>IF(ISNUMBER(P31),SUMIF(A:A,A31,P:P),"")</f>
        <v>0.89092999921509264</v>
      </c>
      <c r="R31" s="3">
        <f t="shared" ref="R31:R40" si="22">IFERROR(P31*(1/Q31),"")</f>
        <v>0.47985388123901834</v>
      </c>
      <c r="S31" s="7">
        <f t="shared" ref="S31:S40" si="23">IFERROR(1/R31,"")</f>
        <v>2.0839677224615247</v>
      </c>
    </row>
    <row r="32" spans="1:19" x14ac:dyDescent="0.3">
      <c r="A32" s="1">
        <v>15</v>
      </c>
      <c r="B32" s="5">
        <v>0.62777777777777777</v>
      </c>
      <c r="C32" s="1" t="s">
        <v>19</v>
      </c>
      <c r="D32" s="1">
        <v>5</v>
      </c>
      <c r="E32" s="1">
        <v>5</v>
      </c>
      <c r="F32" s="1" t="s">
        <v>45</v>
      </c>
      <c r="G32" s="1">
        <v>56.83</v>
      </c>
      <c r="H32" s="1">
        <f>1+COUNTIFS(A:A,A32,G:G,"&gt;"&amp;G32)</f>
        <v>2</v>
      </c>
      <c r="I32" s="2">
        <f>AVERAGEIF(A:A,A32,G:G)</f>
        <v>47.518000000000001</v>
      </c>
      <c r="J32" s="2">
        <f t="shared" si="16"/>
        <v>9.3119999999999976</v>
      </c>
      <c r="K32" s="2">
        <f t="shared" si="17"/>
        <v>99.311999999999998</v>
      </c>
      <c r="L32" s="2">
        <f t="shared" si="18"/>
        <v>387.11430067353643</v>
      </c>
      <c r="M32" s="2">
        <f>SUMIF(A:A,A32,L:L)</f>
        <v>3562.7323888220353</v>
      </c>
      <c r="N32" s="3">
        <f t="shared" si="19"/>
        <v>0.10865657546665469</v>
      </c>
      <c r="O32" s="6">
        <f t="shared" si="20"/>
        <v>9.203308641978019</v>
      </c>
      <c r="P32" s="3">
        <f t="shared" si="21"/>
        <v>0.10865657546665469</v>
      </c>
      <c r="Q32" s="3">
        <f>IF(ISNUMBER(P32),SUMIF(A:A,A32,P:P),"")</f>
        <v>0.89092999921509264</v>
      </c>
      <c r="R32" s="3">
        <f t="shared" si="22"/>
        <v>0.12195860007226259</v>
      </c>
      <c r="S32" s="7">
        <f t="shared" si="23"/>
        <v>8.199503761173732</v>
      </c>
    </row>
    <row r="33" spans="1:19" x14ac:dyDescent="0.3">
      <c r="A33" s="1">
        <v>15</v>
      </c>
      <c r="B33" s="5">
        <v>0.62777777777777777</v>
      </c>
      <c r="C33" s="1" t="s">
        <v>19</v>
      </c>
      <c r="D33" s="1">
        <v>5</v>
      </c>
      <c r="E33" s="1">
        <v>6</v>
      </c>
      <c r="F33" s="1" t="s">
        <v>46</v>
      </c>
      <c r="G33" s="1">
        <v>56.26</v>
      </c>
      <c r="H33" s="1">
        <f>1+COUNTIFS(A:A,A33,G:G,"&gt;"&amp;G33)</f>
        <v>3</v>
      </c>
      <c r="I33" s="2">
        <f>AVERAGEIF(A:A,A33,G:G)</f>
        <v>47.518000000000001</v>
      </c>
      <c r="J33" s="2">
        <f t="shared" si="16"/>
        <v>8.7419999999999973</v>
      </c>
      <c r="K33" s="2">
        <f t="shared" si="17"/>
        <v>98.74199999999999</v>
      </c>
      <c r="L33" s="2">
        <f t="shared" si="18"/>
        <v>374.09882482127659</v>
      </c>
      <c r="M33" s="2">
        <f>SUMIF(A:A,A33,L:L)</f>
        <v>3562.7323888220353</v>
      </c>
      <c r="N33" s="3">
        <f t="shared" si="19"/>
        <v>0.10500334686798264</v>
      </c>
      <c r="O33" s="6">
        <f t="shared" si="20"/>
        <v>9.523505962693438</v>
      </c>
      <c r="P33" s="3">
        <f t="shared" si="21"/>
        <v>0.10500334686798264</v>
      </c>
      <c r="Q33" s="3">
        <f>IF(ISNUMBER(P33),SUMIF(A:A,A33,P:P),"")</f>
        <v>0.89092999921509264</v>
      </c>
      <c r="R33" s="3">
        <f t="shared" si="22"/>
        <v>0.11785813359129266</v>
      </c>
      <c r="S33" s="7">
        <f t="shared" si="23"/>
        <v>8.4847771598673933</v>
      </c>
    </row>
    <row r="34" spans="1:19" x14ac:dyDescent="0.3">
      <c r="A34" s="1">
        <v>15</v>
      </c>
      <c r="B34" s="5">
        <v>0.62777777777777777</v>
      </c>
      <c r="C34" s="1" t="s">
        <v>19</v>
      </c>
      <c r="D34" s="1">
        <v>5</v>
      </c>
      <c r="E34" s="1">
        <v>7</v>
      </c>
      <c r="F34" s="1" t="s">
        <v>47</v>
      </c>
      <c r="G34" s="1">
        <v>55.65</v>
      </c>
      <c r="H34" s="1">
        <f>1+COUNTIFS(A:A,A34,G:G,"&gt;"&amp;G34)</f>
        <v>4</v>
      </c>
      <c r="I34" s="2">
        <f>AVERAGEIF(A:A,A34,G:G)</f>
        <v>47.518000000000001</v>
      </c>
      <c r="J34" s="2">
        <f t="shared" si="16"/>
        <v>8.1319999999999979</v>
      </c>
      <c r="K34" s="2">
        <f t="shared" si="17"/>
        <v>98.132000000000005</v>
      </c>
      <c r="L34" s="2">
        <f t="shared" si="18"/>
        <v>360.65434263094227</v>
      </c>
      <c r="M34" s="2">
        <f>SUMIF(A:A,A34,L:L)</f>
        <v>3562.7323888220353</v>
      </c>
      <c r="N34" s="3">
        <f t="shared" si="19"/>
        <v>0.10122970329247415</v>
      </c>
      <c r="O34" s="6">
        <f t="shared" si="20"/>
        <v>9.8785234716216372</v>
      </c>
      <c r="P34" s="3">
        <f t="shared" si="21"/>
        <v>0.10122970329247415</v>
      </c>
      <c r="Q34" s="3">
        <f>IF(ISNUMBER(P34),SUMIF(A:A,A34,P:P),"")</f>
        <v>0.89092999921509264</v>
      </c>
      <c r="R34" s="3">
        <f t="shared" si="22"/>
        <v>0.11362251061436622</v>
      </c>
      <c r="S34" s="7">
        <f t="shared" si="23"/>
        <v>8.8010729088181385</v>
      </c>
    </row>
    <row r="35" spans="1:19" x14ac:dyDescent="0.3">
      <c r="A35" s="1">
        <v>15</v>
      </c>
      <c r="B35" s="5">
        <v>0.62777777777777777</v>
      </c>
      <c r="C35" s="1" t="s">
        <v>19</v>
      </c>
      <c r="D35" s="1">
        <v>5</v>
      </c>
      <c r="E35" s="1">
        <v>4</v>
      </c>
      <c r="F35" s="1" t="s">
        <v>44</v>
      </c>
      <c r="G35" s="1">
        <v>53.95</v>
      </c>
      <c r="H35" s="1">
        <f>1+COUNTIFS(A:A,A35,G:G,"&gt;"&amp;G35)</f>
        <v>5</v>
      </c>
      <c r="I35" s="2">
        <f>AVERAGEIF(A:A,A35,G:G)</f>
        <v>47.518000000000001</v>
      </c>
      <c r="J35" s="2">
        <f t="shared" si="16"/>
        <v>6.4320000000000022</v>
      </c>
      <c r="K35" s="2">
        <f t="shared" si="17"/>
        <v>96.432000000000002</v>
      </c>
      <c r="L35" s="2">
        <f t="shared" si="18"/>
        <v>325.68152933345317</v>
      </c>
      <c r="M35" s="2">
        <f>SUMIF(A:A,A35,L:L)</f>
        <v>3562.7323888220353</v>
      </c>
      <c r="N35" s="3">
        <f t="shared" si="19"/>
        <v>9.1413413579776323E-2</v>
      </c>
      <c r="O35" s="6">
        <f t="shared" si="20"/>
        <v>10.939313617550249</v>
      </c>
      <c r="P35" s="3">
        <f t="shared" si="21"/>
        <v>9.1413413579776323E-2</v>
      </c>
      <c r="Q35" s="3">
        <f>IF(ISNUMBER(P35),SUMIF(A:A,A35,P:P),"")</f>
        <v>0.89092999921509264</v>
      </c>
      <c r="R35" s="3">
        <f t="shared" si="22"/>
        <v>0.10260448481958329</v>
      </c>
      <c r="S35" s="7">
        <f t="shared" si="23"/>
        <v>9.7461626726976966</v>
      </c>
    </row>
    <row r="36" spans="1:19" x14ac:dyDescent="0.3">
      <c r="A36" s="1">
        <v>15</v>
      </c>
      <c r="B36" s="5">
        <v>0.62777777777777777</v>
      </c>
      <c r="C36" s="1" t="s">
        <v>19</v>
      </c>
      <c r="D36" s="1">
        <v>5</v>
      </c>
      <c r="E36" s="1">
        <v>8</v>
      </c>
      <c r="F36" s="1" t="s">
        <v>48</v>
      </c>
      <c r="G36" s="1">
        <v>46.11</v>
      </c>
      <c r="H36" s="1">
        <f>1+COUNTIFS(A:A,A36,G:G,"&gt;"&amp;G36)</f>
        <v>6</v>
      </c>
      <c r="I36" s="2">
        <f>AVERAGEIF(A:A,A36,G:G)</f>
        <v>47.518000000000001</v>
      </c>
      <c r="J36" s="2">
        <f t="shared" si="16"/>
        <v>-1.4080000000000013</v>
      </c>
      <c r="K36" s="2">
        <f t="shared" si="17"/>
        <v>88.591999999999999</v>
      </c>
      <c r="L36" s="2">
        <f t="shared" si="18"/>
        <v>203.47029017532316</v>
      </c>
      <c r="M36" s="2">
        <f>SUMIF(A:A,A36,L:L)</f>
        <v>3562.7323888220353</v>
      </c>
      <c r="N36" s="3">
        <f t="shared" si="19"/>
        <v>5.7110741972567186E-2</v>
      </c>
      <c r="O36" s="6">
        <f t="shared" si="20"/>
        <v>17.509840801584126</v>
      </c>
      <c r="P36" s="3">
        <f t="shared" si="21"/>
        <v>5.7110741972567186E-2</v>
      </c>
      <c r="Q36" s="3">
        <f>IF(ISNUMBER(P36),SUMIF(A:A,A36,P:P),"")</f>
        <v>0.89092999921509264</v>
      </c>
      <c r="R36" s="3">
        <f t="shared" si="22"/>
        <v>6.4102389663477075E-2</v>
      </c>
      <c r="S36" s="7">
        <f t="shared" si="23"/>
        <v>15.60004245161174</v>
      </c>
    </row>
    <row r="37" spans="1:19" x14ac:dyDescent="0.3">
      <c r="A37" s="1">
        <v>15</v>
      </c>
      <c r="B37" s="5">
        <v>0.62777777777777777</v>
      </c>
      <c r="C37" s="1" t="s">
        <v>19</v>
      </c>
      <c r="D37" s="1">
        <v>5</v>
      </c>
      <c r="E37" s="1">
        <v>12</v>
      </c>
      <c r="F37" s="1" t="s">
        <v>51</v>
      </c>
      <c r="G37" s="1">
        <v>40.92</v>
      </c>
      <c r="H37" s="1">
        <f>1+COUNTIFS(A:A,A37,G:G,"&gt;"&amp;G37)</f>
        <v>7</v>
      </c>
      <c r="I37" s="2">
        <f>AVERAGEIF(A:A,A37,G:G)</f>
        <v>47.518000000000001</v>
      </c>
      <c r="J37" s="2">
        <f t="shared" si="16"/>
        <v>-6.597999999999999</v>
      </c>
      <c r="K37" s="2">
        <f t="shared" si="17"/>
        <v>83.402000000000001</v>
      </c>
      <c r="L37" s="2">
        <f t="shared" si="18"/>
        <v>149.02588266189369</v>
      </c>
      <c r="M37" s="2">
        <f>SUMIF(A:A,A37,L:L)</f>
        <v>3562.7323888220353</v>
      </c>
      <c r="N37" s="3">
        <f t="shared" si="19"/>
        <v>4.1829098118471617E-2</v>
      </c>
      <c r="O37" s="6">
        <f t="shared" si="20"/>
        <v>23.906802799518232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>
        <v>15</v>
      </c>
      <c r="B38" s="5">
        <v>0.62777777777777777</v>
      </c>
      <c r="C38" s="1" t="s">
        <v>19</v>
      </c>
      <c r="D38" s="1">
        <v>5</v>
      </c>
      <c r="E38" s="1">
        <v>3</v>
      </c>
      <c r="F38" s="1" t="s">
        <v>43</v>
      </c>
      <c r="G38" s="1">
        <v>37.46</v>
      </c>
      <c r="H38" s="1">
        <f>1+COUNTIFS(A:A,A38,G:G,"&gt;"&amp;G38)</f>
        <v>8</v>
      </c>
      <c r="I38" s="2">
        <f>AVERAGEIF(A:A,A38,G:G)</f>
        <v>47.518000000000001</v>
      </c>
      <c r="J38" s="2">
        <f t="shared" si="16"/>
        <v>-10.058</v>
      </c>
      <c r="K38" s="2">
        <f t="shared" si="17"/>
        <v>79.942000000000007</v>
      </c>
      <c r="L38" s="2">
        <f t="shared" si="18"/>
        <v>121.08829618289882</v>
      </c>
      <c r="M38" s="2">
        <f>SUMIF(A:A,A38,L:L)</f>
        <v>3562.7323888220353</v>
      </c>
      <c r="N38" s="3">
        <f t="shared" si="19"/>
        <v>3.3987480104542701E-2</v>
      </c>
      <c r="O38" s="6">
        <f t="shared" si="20"/>
        <v>29.422599054830837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15</v>
      </c>
      <c r="B39" s="5">
        <v>0.62777777777777777</v>
      </c>
      <c r="C39" s="1" t="s">
        <v>19</v>
      </c>
      <c r="D39" s="1">
        <v>5</v>
      </c>
      <c r="E39" s="1">
        <v>11</v>
      </c>
      <c r="F39" s="1" t="s">
        <v>50</v>
      </c>
      <c r="G39" s="1">
        <v>31.03</v>
      </c>
      <c r="H39" s="1">
        <f>1+COUNTIFS(A:A,A39,G:G,"&gt;"&amp;G39)</f>
        <v>9</v>
      </c>
      <c r="I39" s="2">
        <f>AVERAGEIF(A:A,A39,G:G)</f>
        <v>47.518000000000001</v>
      </c>
      <c r="J39" s="2">
        <f t="shared" si="16"/>
        <v>-16.488</v>
      </c>
      <c r="K39" s="2">
        <f t="shared" si="17"/>
        <v>73.512</v>
      </c>
      <c r="L39" s="2">
        <f t="shared" si="18"/>
        <v>82.328718847288343</v>
      </c>
      <c r="M39" s="2">
        <f>SUMIF(A:A,A39,L:L)</f>
        <v>3562.7323888220353</v>
      </c>
      <c r="N39" s="3">
        <f t="shared" si="19"/>
        <v>2.3108308416762428E-2</v>
      </c>
      <c r="O39" s="6">
        <f t="shared" si="20"/>
        <v>43.274478683805981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15</v>
      </c>
      <c r="B40" s="5">
        <v>0.62777777777777777</v>
      </c>
      <c r="C40" s="1" t="s">
        <v>19</v>
      </c>
      <c r="D40" s="1">
        <v>5</v>
      </c>
      <c r="E40" s="1">
        <v>10</v>
      </c>
      <c r="F40" s="1" t="s">
        <v>49</v>
      </c>
      <c r="G40" s="1">
        <v>17.309999999999999</v>
      </c>
      <c r="H40" s="1">
        <f>1+COUNTIFS(A:A,A40,G:G,"&gt;"&amp;G40)</f>
        <v>10</v>
      </c>
      <c r="I40" s="2">
        <f>AVERAGEIF(A:A,A40,G:G)</f>
        <v>47.518000000000001</v>
      </c>
      <c r="J40" s="2">
        <f t="shared" si="16"/>
        <v>-30.208000000000002</v>
      </c>
      <c r="K40" s="2">
        <f t="shared" si="17"/>
        <v>59.792000000000002</v>
      </c>
      <c r="L40" s="2">
        <f t="shared" si="18"/>
        <v>36.144326753153166</v>
      </c>
      <c r="M40" s="2">
        <f>SUMIF(A:A,A40,L:L)</f>
        <v>3562.7323888220353</v>
      </c>
      <c r="N40" s="3">
        <f t="shared" si="19"/>
        <v>1.0145114145130545E-2</v>
      </c>
      <c r="O40" s="6">
        <f t="shared" si="20"/>
        <v>98.569615451786746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18</v>
      </c>
      <c r="B41" s="5">
        <v>0.65416666666666667</v>
      </c>
      <c r="C41" s="1" t="s">
        <v>19</v>
      </c>
      <c r="D41" s="1">
        <v>6</v>
      </c>
      <c r="E41" s="1">
        <v>7</v>
      </c>
      <c r="F41" s="1" t="s">
        <v>58</v>
      </c>
      <c r="G41" s="1">
        <v>72.83</v>
      </c>
      <c r="H41" s="1">
        <f>1+COUNTIFS(A:A,A41,G:G,"&gt;"&amp;G41)</f>
        <v>1</v>
      </c>
      <c r="I41" s="2">
        <f>AVERAGEIF(A:A,A41,G:G)</f>
        <v>46.304545454545462</v>
      </c>
      <c r="J41" s="2">
        <f t="shared" ref="J41:J51" si="24">G41-I41</f>
        <v>26.525454545454537</v>
      </c>
      <c r="K41" s="2">
        <f t="shared" ref="K41:K51" si="25">90+J41</f>
        <v>116.52545454545454</v>
      </c>
      <c r="L41" s="2">
        <f t="shared" ref="L41:L51" si="26">EXP(0.06*K41)</f>
        <v>1087.380935887119</v>
      </c>
      <c r="M41" s="2">
        <f>SUMIF(A:A,A41,L:L)</f>
        <v>3555.7399179655663</v>
      </c>
      <c r="N41" s="3">
        <f t="shared" ref="N41:N51" si="27">L41/M41</f>
        <v>0.30581003137857993</v>
      </c>
      <c r="O41" s="6">
        <f t="shared" ref="O41:O51" si="28">1/N41</f>
        <v>3.2700039154766709</v>
      </c>
      <c r="P41" s="3">
        <f t="shared" ref="P41:P51" si="29">IF(O41&gt;21,"",N41)</f>
        <v>0.30581003137857993</v>
      </c>
      <c r="Q41" s="3">
        <f>IF(ISNUMBER(P41),SUMIF(A:A,A41,P:P),"")</f>
        <v>0.85494402131709701</v>
      </c>
      <c r="R41" s="3">
        <f t="shared" ref="R41:R51" si="30">IFERROR(P41*(1/Q41),"")</f>
        <v>0.35769597044197077</v>
      </c>
      <c r="S41" s="7">
        <f t="shared" ref="S41:S51" si="31">IFERROR(1/R41,"")</f>
        <v>2.7956702972202776</v>
      </c>
    </row>
    <row r="42" spans="1:19" x14ac:dyDescent="0.3">
      <c r="A42" s="1">
        <v>18</v>
      </c>
      <c r="B42" s="5">
        <v>0.65416666666666667</v>
      </c>
      <c r="C42" s="1" t="s">
        <v>19</v>
      </c>
      <c r="D42" s="1">
        <v>6</v>
      </c>
      <c r="E42" s="1">
        <v>1</v>
      </c>
      <c r="F42" s="1" t="s">
        <v>53</v>
      </c>
      <c r="G42" s="1">
        <v>60.1</v>
      </c>
      <c r="H42" s="1">
        <f>1+COUNTIFS(A:A,A42,G:G,"&gt;"&amp;G42)</f>
        <v>2</v>
      </c>
      <c r="I42" s="2">
        <f>AVERAGEIF(A:A,A42,G:G)</f>
        <v>46.304545454545462</v>
      </c>
      <c r="J42" s="2">
        <f t="shared" si="24"/>
        <v>13.79545454545454</v>
      </c>
      <c r="K42" s="2">
        <f t="shared" si="25"/>
        <v>103.79545454545453</v>
      </c>
      <c r="L42" s="2">
        <f t="shared" si="26"/>
        <v>506.60280411966301</v>
      </c>
      <c r="M42" s="2">
        <f>SUMIF(A:A,A42,L:L)</f>
        <v>3555.7399179655663</v>
      </c>
      <c r="N42" s="3">
        <f t="shared" si="27"/>
        <v>0.14247465107333224</v>
      </c>
      <c r="O42" s="6">
        <f t="shared" si="28"/>
        <v>7.0187924130117452</v>
      </c>
      <c r="P42" s="3">
        <f t="shared" si="29"/>
        <v>0.14247465107333224</v>
      </c>
      <c r="Q42" s="3">
        <f>IF(ISNUMBER(P42),SUMIF(A:A,A42,P:P),"")</f>
        <v>0.85494402131709701</v>
      </c>
      <c r="R42" s="3">
        <f t="shared" si="30"/>
        <v>0.16664792959642055</v>
      </c>
      <c r="S42" s="7">
        <f t="shared" si="31"/>
        <v>6.0006746103701918</v>
      </c>
    </row>
    <row r="43" spans="1:19" x14ac:dyDescent="0.3">
      <c r="A43" s="1">
        <v>18</v>
      </c>
      <c r="B43" s="5">
        <v>0.65416666666666667</v>
      </c>
      <c r="C43" s="1" t="s">
        <v>19</v>
      </c>
      <c r="D43" s="1">
        <v>6</v>
      </c>
      <c r="E43" s="1">
        <v>3</v>
      </c>
      <c r="F43" s="1" t="s">
        <v>54</v>
      </c>
      <c r="G43" s="1">
        <v>59.2</v>
      </c>
      <c r="H43" s="1">
        <f>1+COUNTIFS(A:A,A43,G:G,"&gt;"&amp;G43)</f>
        <v>3</v>
      </c>
      <c r="I43" s="2">
        <f>AVERAGEIF(A:A,A43,G:G)</f>
        <v>46.304545454545462</v>
      </c>
      <c r="J43" s="2">
        <f t="shared" si="24"/>
        <v>12.895454545454541</v>
      </c>
      <c r="K43" s="2">
        <f t="shared" si="25"/>
        <v>102.89545454545454</v>
      </c>
      <c r="L43" s="2">
        <f t="shared" si="26"/>
        <v>479.97176186681054</v>
      </c>
      <c r="M43" s="2">
        <f>SUMIF(A:A,A43,L:L)</f>
        <v>3555.7399179655663</v>
      </c>
      <c r="N43" s="3">
        <f t="shared" si="27"/>
        <v>0.13498505878951594</v>
      </c>
      <c r="O43" s="6">
        <f t="shared" si="28"/>
        <v>7.4082273176567917</v>
      </c>
      <c r="P43" s="3">
        <f t="shared" si="29"/>
        <v>0.13498505878951594</v>
      </c>
      <c r="Q43" s="3">
        <f>IF(ISNUMBER(P43),SUMIF(A:A,A43,P:P),"")</f>
        <v>0.85494402131709701</v>
      </c>
      <c r="R43" s="3">
        <f t="shared" si="30"/>
        <v>0.15788759898170018</v>
      </c>
      <c r="S43" s="7">
        <f t="shared" si="31"/>
        <v>6.3336196537886682</v>
      </c>
    </row>
    <row r="44" spans="1:19" x14ac:dyDescent="0.3">
      <c r="A44" s="1">
        <v>18</v>
      </c>
      <c r="B44" s="5">
        <v>0.65416666666666667</v>
      </c>
      <c r="C44" s="1" t="s">
        <v>19</v>
      </c>
      <c r="D44" s="1">
        <v>6</v>
      </c>
      <c r="E44" s="1">
        <v>6</v>
      </c>
      <c r="F44" s="1" t="s">
        <v>57</v>
      </c>
      <c r="G44" s="1">
        <v>55.06</v>
      </c>
      <c r="H44" s="1">
        <f>1+COUNTIFS(A:A,A44,G:G,"&gt;"&amp;G44)</f>
        <v>4</v>
      </c>
      <c r="I44" s="2">
        <f>AVERAGEIF(A:A,A44,G:G)</f>
        <v>46.304545454545462</v>
      </c>
      <c r="J44" s="2">
        <f t="shared" si="24"/>
        <v>8.7554545454545405</v>
      </c>
      <c r="K44" s="2">
        <f t="shared" si="25"/>
        <v>98.75545454545454</v>
      </c>
      <c r="L44" s="2">
        <f t="shared" si="26"/>
        <v>374.40094653076034</v>
      </c>
      <c r="M44" s="2">
        <f>SUMIF(A:A,A44,L:L)</f>
        <v>3555.7399179655663</v>
      </c>
      <c r="N44" s="3">
        <f t="shared" si="27"/>
        <v>0.10529480647307175</v>
      </c>
      <c r="O44" s="6">
        <f t="shared" si="28"/>
        <v>9.4971445743218244</v>
      </c>
      <c r="P44" s="3">
        <f t="shared" si="29"/>
        <v>0.10529480647307175</v>
      </c>
      <c r="Q44" s="3">
        <f>IF(ISNUMBER(P44),SUMIF(A:A,A44,P:P),"")</f>
        <v>0.85494402131709701</v>
      </c>
      <c r="R44" s="3">
        <f t="shared" si="30"/>
        <v>0.1231598839779688</v>
      </c>
      <c r="S44" s="7">
        <f t="shared" si="31"/>
        <v>8.11952697340055</v>
      </c>
    </row>
    <row r="45" spans="1:19" x14ac:dyDescent="0.3">
      <c r="A45" s="1">
        <v>18</v>
      </c>
      <c r="B45" s="5">
        <v>0.65416666666666667</v>
      </c>
      <c r="C45" s="1" t="s">
        <v>19</v>
      </c>
      <c r="D45" s="1">
        <v>6</v>
      </c>
      <c r="E45" s="1">
        <v>5</v>
      </c>
      <c r="F45" s="1" t="s">
        <v>56</v>
      </c>
      <c r="G45" s="1">
        <v>53.86</v>
      </c>
      <c r="H45" s="1">
        <f>1+COUNTIFS(A:A,A45,G:G,"&gt;"&amp;G45)</f>
        <v>5</v>
      </c>
      <c r="I45" s="2">
        <f>AVERAGEIF(A:A,A45,G:G)</f>
        <v>46.304545454545462</v>
      </c>
      <c r="J45" s="2">
        <f t="shared" si="24"/>
        <v>7.5554545454545377</v>
      </c>
      <c r="K45" s="2">
        <f t="shared" si="25"/>
        <v>97.555454545454538</v>
      </c>
      <c r="L45" s="2">
        <f t="shared" si="26"/>
        <v>348.39164816783176</v>
      </c>
      <c r="M45" s="2">
        <f>SUMIF(A:A,A45,L:L)</f>
        <v>3555.7399179655663</v>
      </c>
      <c r="N45" s="3">
        <f t="shared" si="27"/>
        <v>9.7980070591655005E-2</v>
      </c>
      <c r="O45" s="6">
        <f t="shared" si="28"/>
        <v>10.206157170141601</v>
      </c>
      <c r="P45" s="3">
        <f t="shared" si="29"/>
        <v>9.7980070591655005E-2</v>
      </c>
      <c r="Q45" s="3">
        <f>IF(ISNUMBER(P45),SUMIF(A:A,A45,P:P),"")</f>
        <v>0.85494402131709701</v>
      </c>
      <c r="R45" s="3">
        <f t="shared" si="30"/>
        <v>0.11460407716602349</v>
      </c>
      <c r="S45" s="7">
        <f t="shared" si="31"/>
        <v>8.7256930532351831</v>
      </c>
    </row>
    <row r="46" spans="1:19" x14ac:dyDescent="0.3">
      <c r="A46" s="1">
        <v>18</v>
      </c>
      <c r="B46" s="5">
        <v>0.65416666666666667</v>
      </c>
      <c r="C46" s="1" t="s">
        <v>19</v>
      </c>
      <c r="D46" s="1">
        <v>6</v>
      </c>
      <c r="E46" s="1">
        <v>4</v>
      </c>
      <c r="F46" s="1" t="s">
        <v>55</v>
      </c>
      <c r="G46" s="1">
        <v>47.87</v>
      </c>
      <c r="H46" s="1">
        <f>1+COUNTIFS(A:A,A46,G:G,"&gt;"&amp;G46)</f>
        <v>6</v>
      </c>
      <c r="I46" s="2">
        <f>AVERAGEIF(A:A,A46,G:G)</f>
        <v>46.304545454545462</v>
      </c>
      <c r="J46" s="2">
        <f t="shared" si="24"/>
        <v>1.5654545454545357</v>
      </c>
      <c r="K46" s="2">
        <f t="shared" si="25"/>
        <v>91.565454545454543</v>
      </c>
      <c r="L46" s="2">
        <f t="shared" si="26"/>
        <v>243.21048765102123</v>
      </c>
      <c r="M46" s="2">
        <f>SUMIF(A:A,A46,L:L)</f>
        <v>3555.7399179655663</v>
      </c>
      <c r="N46" s="3">
        <f t="shared" si="27"/>
        <v>6.8399403010942175E-2</v>
      </c>
      <c r="O46" s="6">
        <f t="shared" si="28"/>
        <v>14.62001064307572</v>
      </c>
      <c r="P46" s="3">
        <f t="shared" si="29"/>
        <v>6.8399403010942175E-2</v>
      </c>
      <c r="Q46" s="3">
        <f>IF(ISNUMBER(P46),SUMIF(A:A,A46,P:P),"")</f>
        <v>0.85494402131709701</v>
      </c>
      <c r="R46" s="3">
        <f t="shared" si="30"/>
        <v>8.0004539835916322E-2</v>
      </c>
      <c r="S46" s="7">
        <f t="shared" si="31"/>
        <v>12.499290690889913</v>
      </c>
    </row>
    <row r="47" spans="1:19" x14ac:dyDescent="0.3">
      <c r="A47" s="1">
        <v>18</v>
      </c>
      <c r="B47" s="5">
        <v>0.65416666666666667</v>
      </c>
      <c r="C47" s="1" t="s">
        <v>19</v>
      </c>
      <c r="D47" s="1">
        <v>6</v>
      </c>
      <c r="E47" s="1">
        <v>12</v>
      </c>
      <c r="F47" s="1" t="s">
        <v>62</v>
      </c>
      <c r="G47" s="1">
        <v>40.619999999999997</v>
      </c>
      <c r="H47" s="1">
        <f>1+COUNTIFS(A:A,A47,G:G,"&gt;"&amp;G47)</f>
        <v>7</v>
      </c>
      <c r="I47" s="2">
        <f>AVERAGEIF(A:A,A47,G:G)</f>
        <v>46.304545454545462</v>
      </c>
      <c r="J47" s="2">
        <f t="shared" si="24"/>
        <v>-5.6845454545454643</v>
      </c>
      <c r="K47" s="2">
        <f t="shared" si="25"/>
        <v>84.315454545454543</v>
      </c>
      <c r="L47" s="2">
        <f t="shared" si="26"/>
        <v>157.42155531932477</v>
      </c>
      <c r="M47" s="2">
        <f>SUMIF(A:A,A47,L:L)</f>
        <v>3555.7399179655663</v>
      </c>
      <c r="N47" s="3">
        <f t="shared" si="27"/>
        <v>4.4272516818213821E-2</v>
      </c>
      <c r="O47" s="6">
        <f t="shared" si="28"/>
        <v>22.587376365027378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18</v>
      </c>
      <c r="B48" s="5">
        <v>0.65416666666666667</v>
      </c>
      <c r="C48" s="1" t="s">
        <v>19</v>
      </c>
      <c r="D48" s="1">
        <v>6</v>
      </c>
      <c r="E48" s="1">
        <v>11</v>
      </c>
      <c r="F48" s="1" t="s">
        <v>61</v>
      </c>
      <c r="G48" s="1">
        <v>37.369999999999997</v>
      </c>
      <c r="H48" s="1">
        <f>1+COUNTIFS(A:A,A48,G:G,"&gt;"&amp;G48)</f>
        <v>8</v>
      </c>
      <c r="I48" s="2">
        <f>AVERAGEIF(A:A,A48,G:G)</f>
        <v>46.304545454545462</v>
      </c>
      <c r="J48" s="2">
        <f t="shared" si="24"/>
        <v>-8.9345454545454643</v>
      </c>
      <c r="K48" s="2">
        <f t="shared" si="25"/>
        <v>81.065454545454543</v>
      </c>
      <c r="L48" s="2">
        <f t="shared" si="26"/>
        <v>129.53191164182314</v>
      </c>
      <c r="M48" s="2">
        <f>SUMIF(A:A,A48,L:L)</f>
        <v>3555.7399179655663</v>
      </c>
      <c r="N48" s="3">
        <f t="shared" si="27"/>
        <v>3.6428961237394281E-2</v>
      </c>
      <c r="O48" s="6">
        <f t="shared" si="28"/>
        <v>27.450686652396261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18</v>
      </c>
      <c r="B49" s="5">
        <v>0.65416666666666667</v>
      </c>
      <c r="C49" s="1" t="s">
        <v>19</v>
      </c>
      <c r="D49" s="1">
        <v>6</v>
      </c>
      <c r="E49" s="1">
        <v>10</v>
      </c>
      <c r="F49" s="1" t="s">
        <v>60</v>
      </c>
      <c r="G49" s="1">
        <v>35.61</v>
      </c>
      <c r="H49" s="1">
        <f>1+COUNTIFS(A:A,A49,G:G,"&gt;"&amp;G49)</f>
        <v>9</v>
      </c>
      <c r="I49" s="2">
        <f>AVERAGEIF(A:A,A49,G:G)</f>
        <v>46.304545454545462</v>
      </c>
      <c r="J49" s="2">
        <f t="shared" si="24"/>
        <v>-10.694545454545462</v>
      </c>
      <c r="K49" s="2">
        <f t="shared" si="25"/>
        <v>79.305454545454538</v>
      </c>
      <c r="L49" s="2">
        <f t="shared" si="26"/>
        <v>116.55080504224405</v>
      </c>
      <c r="M49" s="2">
        <f>SUMIF(A:A,A49,L:L)</f>
        <v>3555.7399179655663</v>
      </c>
      <c r="N49" s="3">
        <f t="shared" si="27"/>
        <v>3.2778214304529096E-2</v>
      </c>
      <c r="O49" s="6">
        <f t="shared" si="28"/>
        <v>30.508068276978285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18</v>
      </c>
      <c r="B50" s="5">
        <v>0.65416666666666667</v>
      </c>
      <c r="C50" s="1" t="s">
        <v>19</v>
      </c>
      <c r="D50" s="1">
        <v>6</v>
      </c>
      <c r="E50" s="1">
        <v>9</v>
      </c>
      <c r="F50" s="1" t="s">
        <v>59</v>
      </c>
      <c r="G50" s="1">
        <v>24.23</v>
      </c>
      <c r="H50" s="1">
        <f>1+COUNTIFS(A:A,A50,G:G,"&gt;"&amp;G50)</f>
        <v>10</v>
      </c>
      <c r="I50" s="2">
        <f>AVERAGEIF(A:A,A50,G:G)</f>
        <v>46.304545454545462</v>
      </c>
      <c r="J50" s="2">
        <f t="shared" si="24"/>
        <v>-22.074545454545461</v>
      </c>
      <c r="K50" s="2">
        <f t="shared" si="25"/>
        <v>67.925454545454542</v>
      </c>
      <c r="L50" s="2">
        <f t="shared" si="26"/>
        <v>58.881519023889659</v>
      </c>
      <c r="M50" s="2">
        <f>SUMIF(A:A,A50,L:L)</f>
        <v>3555.7399179655663</v>
      </c>
      <c r="N50" s="3">
        <f t="shared" si="27"/>
        <v>1.6559568579914304E-2</v>
      </c>
      <c r="O50" s="6">
        <f t="shared" si="28"/>
        <v>60.388046655571443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18</v>
      </c>
      <c r="B51" s="5">
        <v>0.65416666666666667</v>
      </c>
      <c r="C51" s="1" t="s">
        <v>19</v>
      </c>
      <c r="D51" s="1">
        <v>6</v>
      </c>
      <c r="E51" s="1">
        <v>14</v>
      </c>
      <c r="F51" s="1" t="s">
        <v>63</v>
      </c>
      <c r="G51" s="1">
        <v>22.6</v>
      </c>
      <c r="H51" s="1">
        <f>1+COUNTIFS(A:A,A51,G:G,"&gt;"&amp;G51)</f>
        <v>11</v>
      </c>
      <c r="I51" s="2">
        <f>AVERAGEIF(A:A,A51,G:G)</f>
        <v>46.304545454545462</v>
      </c>
      <c r="J51" s="2">
        <f t="shared" si="24"/>
        <v>-23.70454545454546</v>
      </c>
      <c r="K51" s="2">
        <f t="shared" si="25"/>
        <v>66.295454545454533</v>
      </c>
      <c r="L51" s="2">
        <f t="shared" si="26"/>
        <v>53.395542715078534</v>
      </c>
      <c r="M51" s="2">
        <f>SUMIF(A:A,A51,L:L)</f>
        <v>3555.7399179655663</v>
      </c>
      <c r="N51" s="3">
        <f t="shared" si="27"/>
        <v>1.5016717742851409E-2</v>
      </c>
      <c r="O51" s="6">
        <f t="shared" si="28"/>
        <v>66.592448304892869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22</v>
      </c>
      <c r="B52" s="5">
        <v>0.67847222222222225</v>
      </c>
      <c r="C52" s="1" t="s">
        <v>19</v>
      </c>
      <c r="D52" s="1">
        <v>7</v>
      </c>
      <c r="E52" s="1">
        <v>5</v>
      </c>
      <c r="F52" s="1" t="s">
        <v>68</v>
      </c>
      <c r="G52" s="1">
        <v>77.989999999999995</v>
      </c>
      <c r="H52" s="1">
        <f>1+COUNTIFS(A:A,A52,G:G,"&gt;"&amp;G52)</f>
        <v>1</v>
      </c>
      <c r="I52" s="2">
        <f>AVERAGEIF(A:A,A52,G:G)</f>
        <v>50.452999999999996</v>
      </c>
      <c r="J52" s="2">
        <f t="shared" ref="J52:J61" si="32">G52-I52</f>
        <v>27.536999999999999</v>
      </c>
      <c r="K52" s="2">
        <f t="shared" ref="K52:K61" si="33">90+J52</f>
        <v>117.53700000000001</v>
      </c>
      <c r="L52" s="2">
        <f t="shared" ref="L52:L61" si="34">EXP(0.06*K52)</f>
        <v>1155.4209321702954</v>
      </c>
      <c r="M52" s="2">
        <f>SUMIF(A:A,A52,L:L)</f>
        <v>3108.4799616882751</v>
      </c>
      <c r="N52" s="3">
        <f t="shared" ref="N52:N61" si="35">L52/M52</f>
        <v>0.37169965591245568</v>
      </c>
      <c r="O52" s="6">
        <f t="shared" ref="O52:O61" si="36">1/N52</f>
        <v>2.6903441638792485</v>
      </c>
      <c r="P52" s="3">
        <f t="shared" ref="P52:P61" si="37">IF(O52&gt;21,"",N52)</f>
        <v>0.37169965591245568</v>
      </c>
      <c r="Q52" s="3">
        <f>IF(ISNUMBER(P52),SUMIF(A:A,A52,P:P),"")</f>
        <v>0.90931785256957331</v>
      </c>
      <c r="R52" s="3">
        <f t="shared" ref="R52:R61" si="38">IFERROR(P52*(1/Q52),"")</f>
        <v>0.40876757765405952</v>
      </c>
      <c r="S52" s="7">
        <f t="shared" ref="S52:S61" si="39">IFERROR(1/R52,"")</f>
        <v>2.4463779777717622</v>
      </c>
    </row>
    <row r="53" spans="1:19" x14ac:dyDescent="0.3">
      <c r="A53" s="1">
        <v>22</v>
      </c>
      <c r="B53" s="5">
        <v>0.67847222222222225</v>
      </c>
      <c r="C53" s="1" t="s">
        <v>19</v>
      </c>
      <c r="D53" s="1">
        <v>7</v>
      </c>
      <c r="E53" s="1">
        <v>4</v>
      </c>
      <c r="F53" s="1" t="s">
        <v>67</v>
      </c>
      <c r="G53" s="1">
        <v>61.94</v>
      </c>
      <c r="H53" s="1">
        <f>1+COUNTIFS(A:A,A53,G:G,"&gt;"&amp;G53)</f>
        <v>2</v>
      </c>
      <c r="I53" s="2">
        <f>AVERAGEIF(A:A,A53,G:G)</f>
        <v>50.452999999999996</v>
      </c>
      <c r="J53" s="2">
        <f t="shared" si="32"/>
        <v>11.487000000000002</v>
      </c>
      <c r="K53" s="2">
        <f t="shared" si="33"/>
        <v>101.48699999999999</v>
      </c>
      <c r="L53" s="2">
        <f t="shared" si="34"/>
        <v>441.07723669076364</v>
      </c>
      <c r="M53" s="2">
        <f>SUMIF(A:A,A53,L:L)</f>
        <v>3108.4799616882751</v>
      </c>
      <c r="N53" s="3">
        <f t="shared" si="35"/>
        <v>0.14189483031159902</v>
      </c>
      <c r="O53" s="6">
        <f t="shared" si="36"/>
        <v>7.0474731024662018</v>
      </c>
      <c r="P53" s="3">
        <f t="shared" si="37"/>
        <v>0.14189483031159902</v>
      </c>
      <c r="Q53" s="3">
        <f>IF(ISNUMBER(P53),SUMIF(A:A,A53,P:P),"")</f>
        <v>0.90931785256957331</v>
      </c>
      <c r="R53" s="3">
        <f t="shared" si="38"/>
        <v>0.15604535851861814</v>
      </c>
      <c r="S53" s="7">
        <f t="shared" si="39"/>
        <v>6.4083931075763951</v>
      </c>
    </row>
    <row r="54" spans="1:19" x14ac:dyDescent="0.3">
      <c r="A54" s="1">
        <v>22</v>
      </c>
      <c r="B54" s="5">
        <v>0.67847222222222225</v>
      </c>
      <c r="C54" s="1" t="s">
        <v>19</v>
      </c>
      <c r="D54" s="1">
        <v>7</v>
      </c>
      <c r="E54" s="1">
        <v>3</v>
      </c>
      <c r="F54" s="1" t="s">
        <v>66</v>
      </c>
      <c r="G54" s="1">
        <v>58.77</v>
      </c>
      <c r="H54" s="1">
        <f>1+COUNTIFS(A:A,A54,G:G,"&gt;"&amp;G54)</f>
        <v>3</v>
      </c>
      <c r="I54" s="2">
        <f>AVERAGEIF(A:A,A54,G:G)</f>
        <v>50.452999999999996</v>
      </c>
      <c r="J54" s="2">
        <f t="shared" si="32"/>
        <v>8.3170000000000073</v>
      </c>
      <c r="K54" s="2">
        <f t="shared" si="33"/>
        <v>98.317000000000007</v>
      </c>
      <c r="L54" s="2">
        <f t="shared" si="34"/>
        <v>364.67990638056517</v>
      </c>
      <c r="M54" s="2">
        <f>SUMIF(A:A,A54,L:L)</f>
        <v>3108.4799616882751</v>
      </c>
      <c r="N54" s="3">
        <f t="shared" si="35"/>
        <v>0.11731776008699137</v>
      </c>
      <c r="O54" s="6">
        <f t="shared" si="36"/>
        <v>8.5238586149147224</v>
      </c>
      <c r="P54" s="3">
        <f t="shared" si="37"/>
        <v>0.11731776008699137</v>
      </c>
      <c r="Q54" s="3">
        <f>IF(ISNUMBER(P54),SUMIF(A:A,A54,P:P),"")</f>
        <v>0.90931785256957331</v>
      </c>
      <c r="R54" s="3">
        <f t="shared" si="38"/>
        <v>0.12901732849022141</v>
      </c>
      <c r="S54" s="7">
        <f t="shared" si="39"/>
        <v>7.7508968113209136</v>
      </c>
    </row>
    <row r="55" spans="1:19" x14ac:dyDescent="0.3">
      <c r="A55" s="1">
        <v>22</v>
      </c>
      <c r="B55" s="5">
        <v>0.67847222222222225</v>
      </c>
      <c r="C55" s="1" t="s">
        <v>19</v>
      </c>
      <c r="D55" s="1">
        <v>7</v>
      </c>
      <c r="E55" s="1">
        <v>7</v>
      </c>
      <c r="F55" s="1" t="s">
        <v>69</v>
      </c>
      <c r="G55" s="1">
        <v>53.93</v>
      </c>
      <c r="H55" s="1">
        <f>1+COUNTIFS(A:A,A55,G:G,"&gt;"&amp;G55)</f>
        <v>4</v>
      </c>
      <c r="I55" s="2">
        <f>AVERAGEIF(A:A,A55,G:G)</f>
        <v>50.452999999999996</v>
      </c>
      <c r="J55" s="2">
        <f t="shared" si="32"/>
        <v>3.4770000000000039</v>
      </c>
      <c r="K55" s="2">
        <f t="shared" si="33"/>
        <v>93.477000000000004</v>
      </c>
      <c r="L55" s="2">
        <f t="shared" si="34"/>
        <v>272.76755892465451</v>
      </c>
      <c r="M55" s="2">
        <f>SUMIF(A:A,A55,L:L)</f>
        <v>3108.4799616882751</v>
      </c>
      <c r="N55" s="3">
        <f t="shared" si="35"/>
        <v>8.7749498882569346E-2</v>
      </c>
      <c r="O55" s="6">
        <f t="shared" si="36"/>
        <v>11.396076476040607</v>
      </c>
      <c r="P55" s="3">
        <f t="shared" si="37"/>
        <v>8.7749498882569346E-2</v>
      </c>
      <c r="Q55" s="3">
        <f>IF(ISNUMBER(P55),SUMIF(A:A,A55,P:P),"")</f>
        <v>0.90931785256957331</v>
      </c>
      <c r="R55" s="3">
        <f t="shared" si="38"/>
        <v>9.6500358631038202E-2</v>
      </c>
      <c r="S55" s="7">
        <f t="shared" si="39"/>
        <v>10.362655788911875</v>
      </c>
    </row>
    <row r="56" spans="1:19" x14ac:dyDescent="0.3">
      <c r="A56" s="1">
        <v>22</v>
      </c>
      <c r="B56" s="5">
        <v>0.67847222222222225</v>
      </c>
      <c r="C56" s="1" t="s">
        <v>19</v>
      </c>
      <c r="D56" s="1">
        <v>7</v>
      </c>
      <c r="E56" s="1">
        <v>2</v>
      </c>
      <c r="F56" s="1" t="s">
        <v>65</v>
      </c>
      <c r="G56" s="1">
        <v>52.25</v>
      </c>
      <c r="H56" s="1">
        <f>1+COUNTIFS(A:A,A56,G:G,"&gt;"&amp;G56)</f>
        <v>5</v>
      </c>
      <c r="I56" s="2">
        <f>AVERAGEIF(A:A,A56,G:G)</f>
        <v>50.452999999999996</v>
      </c>
      <c r="J56" s="2">
        <f t="shared" si="32"/>
        <v>1.7970000000000041</v>
      </c>
      <c r="K56" s="2">
        <f t="shared" si="33"/>
        <v>91.796999999999997</v>
      </c>
      <c r="L56" s="2">
        <f t="shared" si="34"/>
        <v>246.6129244645997</v>
      </c>
      <c r="M56" s="2">
        <f>SUMIF(A:A,A56,L:L)</f>
        <v>3108.4799616882751</v>
      </c>
      <c r="N56" s="3">
        <f t="shared" si="35"/>
        <v>7.9335536179766616E-2</v>
      </c>
      <c r="O56" s="6">
        <f t="shared" si="36"/>
        <v>12.604692022678176</v>
      </c>
      <c r="P56" s="3">
        <f t="shared" si="37"/>
        <v>7.9335536179766616E-2</v>
      </c>
      <c r="Q56" s="3">
        <f>IF(ISNUMBER(P56),SUMIF(A:A,A56,P:P),"")</f>
        <v>0.90931785256957331</v>
      </c>
      <c r="R56" s="3">
        <f t="shared" si="38"/>
        <v>8.7247309569011833E-2</v>
      </c>
      <c r="S56" s="7">
        <f t="shared" si="39"/>
        <v>11.461671482362549</v>
      </c>
    </row>
    <row r="57" spans="1:19" x14ac:dyDescent="0.3">
      <c r="A57" s="1">
        <v>22</v>
      </c>
      <c r="B57" s="5">
        <v>0.67847222222222225</v>
      </c>
      <c r="C57" s="1" t="s">
        <v>19</v>
      </c>
      <c r="D57" s="1">
        <v>7</v>
      </c>
      <c r="E57" s="1">
        <v>8</v>
      </c>
      <c r="F57" s="1" t="s">
        <v>70</v>
      </c>
      <c r="G57" s="1">
        <v>47.1</v>
      </c>
      <c r="H57" s="1">
        <f>1+COUNTIFS(A:A,A57,G:G,"&gt;"&amp;G57)</f>
        <v>6</v>
      </c>
      <c r="I57" s="2">
        <f>AVERAGEIF(A:A,A57,G:G)</f>
        <v>50.452999999999996</v>
      </c>
      <c r="J57" s="2">
        <f t="shared" si="32"/>
        <v>-3.3529999999999944</v>
      </c>
      <c r="K57" s="2">
        <f t="shared" si="33"/>
        <v>86.647000000000006</v>
      </c>
      <c r="L57" s="2">
        <f t="shared" si="34"/>
        <v>181.05846678184867</v>
      </c>
      <c r="M57" s="2">
        <f>SUMIF(A:A,A57,L:L)</f>
        <v>3108.4799616882751</v>
      </c>
      <c r="N57" s="3">
        <f t="shared" si="35"/>
        <v>5.8246625042907577E-2</v>
      </c>
      <c r="O57" s="6">
        <f t="shared" si="36"/>
        <v>17.168376695874596</v>
      </c>
      <c r="P57" s="3">
        <f t="shared" si="37"/>
        <v>5.8246625042907577E-2</v>
      </c>
      <c r="Q57" s="3">
        <f>IF(ISNUMBER(P57),SUMIF(A:A,A57,P:P),"")</f>
        <v>0.90931785256957331</v>
      </c>
      <c r="R57" s="3">
        <f t="shared" si="38"/>
        <v>6.4055296922096924E-2</v>
      </c>
      <c r="S57" s="7">
        <f t="shared" si="39"/>
        <v>15.611511429198194</v>
      </c>
    </row>
    <row r="58" spans="1:19" x14ac:dyDescent="0.3">
      <c r="A58" s="1">
        <v>22</v>
      </c>
      <c r="B58" s="5">
        <v>0.67847222222222225</v>
      </c>
      <c r="C58" s="1" t="s">
        <v>19</v>
      </c>
      <c r="D58" s="1">
        <v>7</v>
      </c>
      <c r="E58" s="1">
        <v>1</v>
      </c>
      <c r="F58" s="1" t="s">
        <v>64</v>
      </c>
      <c r="G58" s="1">
        <v>45.55</v>
      </c>
      <c r="H58" s="1">
        <f>1+COUNTIFS(A:A,A58,G:G,"&gt;"&amp;G58)</f>
        <v>7</v>
      </c>
      <c r="I58" s="2">
        <f>AVERAGEIF(A:A,A58,G:G)</f>
        <v>50.452999999999996</v>
      </c>
      <c r="J58" s="2">
        <f t="shared" si="32"/>
        <v>-4.9029999999999987</v>
      </c>
      <c r="K58" s="2">
        <f t="shared" si="33"/>
        <v>85.097000000000008</v>
      </c>
      <c r="L58" s="2">
        <f t="shared" si="34"/>
        <v>164.97929810520517</v>
      </c>
      <c r="M58" s="2">
        <f>SUMIF(A:A,A58,L:L)</f>
        <v>3108.4799616882751</v>
      </c>
      <c r="N58" s="3">
        <f t="shared" si="35"/>
        <v>5.3073946153283792E-2</v>
      </c>
      <c r="O58" s="6">
        <f t="shared" si="36"/>
        <v>18.841636480390633</v>
      </c>
      <c r="P58" s="3">
        <f t="shared" si="37"/>
        <v>5.3073946153283792E-2</v>
      </c>
      <c r="Q58" s="3">
        <f>IF(ISNUMBER(P58),SUMIF(A:A,A58,P:P),"")</f>
        <v>0.90931785256957331</v>
      </c>
      <c r="R58" s="3">
        <f t="shared" si="38"/>
        <v>5.8366770214954102E-2</v>
      </c>
      <c r="S58" s="7">
        <f t="shared" si="39"/>
        <v>17.133036423245343</v>
      </c>
    </row>
    <row r="59" spans="1:19" x14ac:dyDescent="0.3">
      <c r="A59" s="1">
        <v>22</v>
      </c>
      <c r="B59" s="5">
        <v>0.67847222222222225</v>
      </c>
      <c r="C59" s="1" t="s">
        <v>19</v>
      </c>
      <c r="D59" s="1">
        <v>7</v>
      </c>
      <c r="E59" s="1">
        <v>13</v>
      </c>
      <c r="F59" s="1" t="s">
        <v>72</v>
      </c>
      <c r="G59" s="1">
        <v>38.97</v>
      </c>
      <c r="H59" s="1">
        <f>1+COUNTIFS(A:A,A59,G:G,"&gt;"&amp;G59)</f>
        <v>8</v>
      </c>
      <c r="I59" s="2">
        <f>AVERAGEIF(A:A,A59,G:G)</f>
        <v>50.452999999999996</v>
      </c>
      <c r="J59" s="2">
        <f t="shared" si="32"/>
        <v>-11.482999999999997</v>
      </c>
      <c r="K59" s="2">
        <f t="shared" si="33"/>
        <v>78.516999999999996</v>
      </c>
      <c r="L59" s="2">
        <f t="shared" si="34"/>
        <v>111.1654908977831</v>
      </c>
      <c r="M59" s="2">
        <f>SUMIF(A:A,A59,L:L)</f>
        <v>3108.4799616882751</v>
      </c>
      <c r="N59" s="3">
        <f t="shared" si="35"/>
        <v>3.5762009814406845E-2</v>
      </c>
      <c r="O59" s="6">
        <f t="shared" si="36"/>
        <v>27.962634236433399</v>
      </c>
      <c r="P59" s="3" t="str">
        <f t="shared" si="37"/>
        <v/>
      </c>
      <c r="Q59" s="3" t="str">
        <f>IF(ISNUMBER(P59),SUMIF(A:A,A59,P:P),"")</f>
        <v/>
      </c>
      <c r="R59" s="3" t="str">
        <f t="shared" si="38"/>
        <v/>
      </c>
      <c r="S59" s="7" t="str">
        <f t="shared" si="39"/>
        <v/>
      </c>
    </row>
    <row r="60" spans="1:19" x14ac:dyDescent="0.3">
      <c r="A60" s="1">
        <v>22</v>
      </c>
      <c r="B60" s="5">
        <v>0.67847222222222225</v>
      </c>
      <c r="C60" s="1" t="s">
        <v>19</v>
      </c>
      <c r="D60" s="1">
        <v>7</v>
      </c>
      <c r="E60" s="1">
        <v>10</v>
      </c>
      <c r="F60" s="1" t="s">
        <v>52</v>
      </c>
      <c r="G60" s="1">
        <v>38.33</v>
      </c>
      <c r="H60" s="1">
        <f>1+COUNTIFS(A:A,A60,G:G,"&gt;"&amp;G60)</f>
        <v>9</v>
      </c>
      <c r="I60" s="2">
        <f>AVERAGEIF(A:A,A60,G:G)</f>
        <v>50.452999999999996</v>
      </c>
      <c r="J60" s="2">
        <f t="shared" si="32"/>
        <v>-12.122999999999998</v>
      </c>
      <c r="K60" s="2">
        <f t="shared" si="33"/>
        <v>77.87700000000001</v>
      </c>
      <c r="L60" s="2">
        <f t="shared" si="34"/>
        <v>106.97765704564669</v>
      </c>
      <c r="M60" s="2">
        <f>SUMIF(A:A,A60,L:L)</f>
        <v>3108.4799616882751</v>
      </c>
      <c r="N60" s="3">
        <f t="shared" si="35"/>
        <v>3.4414780974668109E-2</v>
      </c>
      <c r="O60" s="6">
        <f t="shared" si="36"/>
        <v>29.05728212351768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  <row r="61" spans="1:19" x14ac:dyDescent="0.3">
      <c r="A61" s="1">
        <v>22</v>
      </c>
      <c r="B61" s="5">
        <v>0.67847222222222225</v>
      </c>
      <c r="C61" s="1" t="s">
        <v>19</v>
      </c>
      <c r="D61" s="1">
        <v>7</v>
      </c>
      <c r="E61" s="1">
        <v>12</v>
      </c>
      <c r="F61" s="1" t="s">
        <v>71</v>
      </c>
      <c r="G61" s="1">
        <v>29.7</v>
      </c>
      <c r="H61" s="1">
        <f>1+COUNTIFS(A:A,A61,G:G,"&gt;"&amp;G61)</f>
        <v>10</v>
      </c>
      <c r="I61" s="2">
        <f>AVERAGEIF(A:A,A61,G:G)</f>
        <v>50.452999999999996</v>
      </c>
      <c r="J61" s="2">
        <f t="shared" si="32"/>
        <v>-20.752999999999997</v>
      </c>
      <c r="K61" s="2">
        <f t="shared" si="33"/>
        <v>69.247</v>
      </c>
      <c r="L61" s="2">
        <f t="shared" si="34"/>
        <v>63.740490226914169</v>
      </c>
      <c r="M61" s="2">
        <f>SUMIF(A:A,A61,L:L)</f>
        <v>3108.4799616882751</v>
      </c>
      <c r="N61" s="3">
        <f t="shared" si="35"/>
        <v>2.0505356641351963E-2</v>
      </c>
      <c r="O61" s="6">
        <f t="shared" si="36"/>
        <v>48.767744813731156</v>
      </c>
      <c r="P61" s="3" t="str">
        <f t="shared" si="37"/>
        <v/>
      </c>
      <c r="Q61" s="3" t="str">
        <f>IF(ISNUMBER(P61),SUMIF(A:A,A61,P:P),"")</f>
        <v/>
      </c>
      <c r="R61" s="3" t="str">
        <f t="shared" si="38"/>
        <v/>
      </c>
      <c r="S61" s="7" t="str">
        <f t="shared" si="39"/>
        <v/>
      </c>
    </row>
  </sheetData>
  <autoFilter ref="A8:S19" xr:uid="{00000000-0009-0000-0000-000000000000}"/>
  <sortState xmlns:xlrd2="http://schemas.microsoft.com/office/spreadsheetml/2017/richdata2" ref="A9:T61">
    <sortCondition ref="B9:B61"/>
    <sortCondition ref="H9:H6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0:G1048576 G8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1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21062022 -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2022-06-20T23:04:59Z</cp:lastPrinted>
  <dcterms:created xsi:type="dcterms:W3CDTF">2016-03-11T05:58:01Z</dcterms:created>
  <dcterms:modified xsi:type="dcterms:W3CDTF">2022-06-20T23:07:02Z</dcterms:modified>
</cp:coreProperties>
</file>