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FDC52598-0E93-4D3C-80F9-6C920E231C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1207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12072022 - PREMIUM'!$A$7:$S$27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9" i="1" l="1"/>
  <c r="I79" i="1"/>
  <c r="J79" i="1" s="1"/>
  <c r="K79" i="1" s="1"/>
  <c r="L79" i="1" s="1"/>
  <c r="H81" i="1"/>
  <c r="I81" i="1"/>
  <c r="J81" i="1" s="1"/>
  <c r="K81" i="1" s="1"/>
  <c r="L81" i="1" s="1"/>
  <c r="H83" i="1"/>
  <c r="I83" i="1"/>
  <c r="J83" i="1" s="1"/>
  <c r="K83" i="1" s="1"/>
  <c r="L83" i="1" s="1"/>
  <c r="H80" i="1"/>
  <c r="I80" i="1"/>
  <c r="J80" i="1" s="1"/>
  <c r="K80" i="1" s="1"/>
  <c r="L80" i="1" s="1"/>
  <c r="H82" i="1"/>
  <c r="I82" i="1"/>
  <c r="J82" i="1" s="1"/>
  <c r="K82" i="1" s="1"/>
  <c r="L82" i="1" s="1"/>
  <c r="H87" i="1"/>
  <c r="I87" i="1"/>
  <c r="J87" i="1" s="1"/>
  <c r="K87" i="1" s="1"/>
  <c r="L87" i="1" s="1"/>
  <c r="H84" i="1"/>
  <c r="I84" i="1"/>
  <c r="J84" i="1" s="1"/>
  <c r="K84" i="1" s="1"/>
  <c r="L84" i="1" s="1"/>
  <c r="H86" i="1"/>
  <c r="I86" i="1"/>
  <c r="J86" i="1" s="1"/>
  <c r="K86" i="1" s="1"/>
  <c r="L86" i="1" s="1"/>
  <c r="H85" i="1"/>
  <c r="I85" i="1"/>
  <c r="J85" i="1" s="1"/>
  <c r="K85" i="1" s="1"/>
  <c r="L85" i="1" s="1"/>
  <c r="H78" i="1"/>
  <c r="I78" i="1"/>
  <c r="J78" i="1" s="1"/>
  <c r="K78" i="1" s="1"/>
  <c r="L78" i="1" s="1"/>
  <c r="H98" i="1"/>
  <c r="I98" i="1"/>
  <c r="J98" i="1" s="1"/>
  <c r="K98" i="1" s="1"/>
  <c r="L98" i="1" s="1"/>
  <c r="H92" i="1"/>
  <c r="I92" i="1"/>
  <c r="J92" i="1" s="1"/>
  <c r="K92" i="1" s="1"/>
  <c r="L92" i="1" s="1"/>
  <c r="H88" i="1"/>
  <c r="I88" i="1"/>
  <c r="J88" i="1" s="1"/>
  <c r="K88" i="1" s="1"/>
  <c r="L88" i="1" s="1"/>
  <c r="H95" i="1"/>
  <c r="I95" i="1"/>
  <c r="J95" i="1" s="1"/>
  <c r="K95" i="1" s="1"/>
  <c r="L95" i="1" s="1"/>
  <c r="H96" i="1"/>
  <c r="I96" i="1"/>
  <c r="J96" i="1" s="1"/>
  <c r="K96" i="1" s="1"/>
  <c r="L96" i="1" s="1"/>
  <c r="H97" i="1"/>
  <c r="I97" i="1"/>
  <c r="J97" i="1" s="1"/>
  <c r="K97" i="1" s="1"/>
  <c r="L97" i="1" s="1"/>
  <c r="H90" i="1"/>
  <c r="I90" i="1"/>
  <c r="J90" i="1" s="1"/>
  <c r="K90" i="1" s="1"/>
  <c r="L90" i="1" s="1"/>
  <c r="H91" i="1"/>
  <c r="I91" i="1"/>
  <c r="J91" i="1" s="1"/>
  <c r="K91" i="1" s="1"/>
  <c r="L91" i="1" s="1"/>
  <c r="H93" i="1"/>
  <c r="I93" i="1"/>
  <c r="J93" i="1" s="1"/>
  <c r="K93" i="1" s="1"/>
  <c r="L93" i="1" s="1"/>
  <c r="H94" i="1"/>
  <c r="I94" i="1"/>
  <c r="J94" i="1" s="1"/>
  <c r="K94" i="1" s="1"/>
  <c r="L94" i="1" s="1"/>
  <c r="H99" i="1"/>
  <c r="I99" i="1"/>
  <c r="J99" i="1" s="1"/>
  <c r="K99" i="1" s="1"/>
  <c r="L99" i="1" s="1"/>
  <c r="H89" i="1"/>
  <c r="I89" i="1"/>
  <c r="J89" i="1" s="1"/>
  <c r="K89" i="1" s="1"/>
  <c r="L89" i="1" s="1"/>
  <c r="H75" i="1"/>
  <c r="I75" i="1"/>
  <c r="J75" i="1" s="1"/>
  <c r="K75" i="1" s="1"/>
  <c r="L75" i="1" s="1"/>
  <c r="H71" i="1"/>
  <c r="I71" i="1"/>
  <c r="J71" i="1" s="1"/>
  <c r="K71" i="1" s="1"/>
  <c r="L71" i="1" s="1"/>
  <c r="H68" i="1"/>
  <c r="I68" i="1"/>
  <c r="J68" i="1" s="1"/>
  <c r="K68" i="1" s="1"/>
  <c r="L68" i="1" s="1"/>
  <c r="H69" i="1"/>
  <c r="I69" i="1"/>
  <c r="J69" i="1" s="1"/>
  <c r="K69" i="1" s="1"/>
  <c r="L69" i="1" s="1"/>
  <c r="H76" i="1"/>
  <c r="I76" i="1"/>
  <c r="J76" i="1" s="1"/>
  <c r="K76" i="1" s="1"/>
  <c r="L76" i="1" s="1"/>
  <c r="H74" i="1"/>
  <c r="I74" i="1"/>
  <c r="J74" i="1" s="1"/>
  <c r="K74" i="1" s="1"/>
  <c r="L74" i="1" s="1"/>
  <c r="H73" i="1"/>
  <c r="I73" i="1"/>
  <c r="J73" i="1" s="1"/>
  <c r="K73" i="1" s="1"/>
  <c r="L73" i="1" s="1"/>
  <c r="H70" i="1"/>
  <c r="I70" i="1"/>
  <c r="J70" i="1" s="1"/>
  <c r="K70" i="1" s="1"/>
  <c r="L70" i="1" s="1"/>
  <c r="H72" i="1"/>
  <c r="I72" i="1"/>
  <c r="J72" i="1" s="1"/>
  <c r="K72" i="1" s="1"/>
  <c r="L72" i="1" s="1"/>
  <c r="H77" i="1"/>
  <c r="I77" i="1"/>
  <c r="J77" i="1" s="1"/>
  <c r="K77" i="1" s="1"/>
  <c r="L77" i="1" s="1"/>
  <c r="H60" i="1"/>
  <c r="I60" i="1"/>
  <c r="J60" i="1" s="1"/>
  <c r="K60" i="1" s="1"/>
  <c r="L60" i="1" s="1"/>
  <c r="H59" i="1"/>
  <c r="I59" i="1"/>
  <c r="J59" i="1" s="1"/>
  <c r="K59" i="1" s="1"/>
  <c r="L59" i="1" s="1"/>
  <c r="H62" i="1"/>
  <c r="I62" i="1"/>
  <c r="J62" i="1" s="1"/>
  <c r="K62" i="1" s="1"/>
  <c r="L62" i="1" s="1"/>
  <c r="H58" i="1"/>
  <c r="I58" i="1"/>
  <c r="J58" i="1" s="1"/>
  <c r="K58" i="1" s="1"/>
  <c r="L58" i="1" s="1"/>
  <c r="H65" i="1"/>
  <c r="I65" i="1"/>
  <c r="J65" i="1" s="1"/>
  <c r="K65" i="1" s="1"/>
  <c r="L65" i="1" s="1"/>
  <c r="H64" i="1"/>
  <c r="I64" i="1"/>
  <c r="J64" i="1" s="1"/>
  <c r="K64" i="1" s="1"/>
  <c r="L64" i="1" s="1"/>
  <c r="H63" i="1"/>
  <c r="I63" i="1"/>
  <c r="J63" i="1" s="1"/>
  <c r="K63" i="1" s="1"/>
  <c r="L63" i="1" s="1"/>
  <c r="H61" i="1"/>
  <c r="I61" i="1"/>
  <c r="J61" i="1" s="1"/>
  <c r="K61" i="1" s="1"/>
  <c r="L61" i="1" s="1"/>
  <c r="H67" i="1"/>
  <c r="I67" i="1"/>
  <c r="J67" i="1" s="1"/>
  <c r="K67" i="1" s="1"/>
  <c r="L67" i="1" s="1"/>
  <c r="H66" i="1"/>
  <c r="I66" i="1"/>
  <c r="J66" i="1" s="1"/>
  <c r="K66" i="1" s="1"/>
  <c r="L66" i="1" s="1"/>
  <c r="H40" i="1"/>
  <c r="I40" i="1"/>
  <c r="J40" i="1" s="1"/>
  <c r="K40" i="1" s="1"/>
  <c r="L40" i="1" s="1"/>
  <c r="H42" i="1"/>
  <c r="I42" i="1"/>
  <c r="J42" i="1" s="1"/>
  <c r="K42" i="1" s="1"/>
  <c r="L42" i="1" s="1"/>
  <c r="H47" i="1"/>
  <c r="I47" i="1"/>
  <c r="J47" i="1" s="1"/>
  <c r="K47" i="1" s="1"/>
  <c r="L47" i="1" s="1"/>
  <c r="H38" i="1"/>
  <c r="I38" i="1"/>
  <c r="J38" i="1" s="1"/>
  <c r="K38" i="1" s="1"/>
  <c r="L38" i="1" s="1"/>
  <c r="H39" i="1"/>
  <c r="I39" i="1"/>
  <c r="J39" i="1" s="1"/>
  <c r="K39" i="1" s="1"/>
  <c r="L39" i="1" s="1"/>
  <c r="H41" i="1"/>
  <c r="I41" i="1"/>
  <c r="J41" i="1" s="1"/>
  <c r="K41" i="1" s="1"/>
  <c r="L41" i="1" s="1"/>
  <c r="H43" i="1"/>
  <c r="I43" i="1"/>
  <c r="J43" i="1" s="1"/>
  <c r="K43" i="1" s="1"/>
  <c r="L43" i="1" s="1"/>
  <c r="H44" i="1"/>
  <c r="I44" i="1"/>
  <c r="J44" i="1" s="1"/>
  <c r="K44" i="1" s="1"/>
  <c r="L44" i="1" s="1"/>
  <c r="H45" i="1"/>
  <c r="I45" i="1"/>
  <c r="J45" i="1" s="1"/>
  <c r="K45" i="1" s="1"/>
  <c r="L45" i="1" s="1"/>
  <c r="H46" i="1"/>
  <c r="I46" i="1"/>
  <c r="J46" i="1" s="1"/>
  <c r="K46" i="1" s="1"/>
  <c r="L46" i="1" s="1"/>
  <c r="H54" i="1"/>
  <c r="I54" i="1"/>
  <c r="J54" i="1" s="1"/>
  <c r="K54" i="1" s="1"/>
  <c r="L54" i="1" s="1"/>
  <c r="H53" i="1"/>
  <c r="I53" i="1"/>
  <c r="J53" i="1" s="1"/>
  <c r="K53" i="1" s="1"/>
  <c r="L53" i="1" s="1"/>
  <c r="H48" i="1"/>
  <c r="I48" i="1"/>
  <c r="J48" i="1" s="1"/>
  <c r="K48" i="1" s="1"/>
  <c r="L48" i="1" s="1"/>
  <c r="H50" i="1"/>
  <c r="I50" i="1"/>
  <c r="J50" i="1" s="1"/>
  <c r="K50" i="1" s="1"/>
  <c r="L50" i="1" s="1"/>
  <c r="H49" i="1"/>
  <c r="I49" i="1"/>
  <c r="J49" i="1" s="1"/>
  <c r="K49" i="1" s="1"/>
  <c r="L49" i="1" s="1"/>
  <c r="H52" i="1"/>
  <c r="I52" i="1"/>
  <c r="J52" i="1" s="1"/>
  <c r="K52" i="1" s="1"/>
  <c r="L52" i="1" s="1"/>
  <c r="H51" i="1"/>
  <c r="I51" i="1"/>
  <c r="J51" i="1" s="1"/>
  <c r="K51" i="1" s="1"/>
  <c r="L51" i="1" s="1"/>
  <c r="H55" i="1"/>
  <c r="I55" i="1"/>
  <c r="J55" i="1" s="1"/>
  <c r="K55" i="1" s="1"/>
  <c r="L55" i="1" s="1"/>
  <c r="H56" i="1"/>
  <c r="I56" i="1"/>
  <c r="J56" i="1" s="1"/>
  <c r="K56" i="1" s="1"/>
  <c r="L56" i="1" s="1"/>
  <c r="H57" i="1"/>
  <c r="I57" i="1"/>
  <c r="J57" i="1" s="1"/>
  <c r="K57" i="1" s="1"/>
  <c r="L57" i="1" s="1"/>
  <c r="H9" i="1"/>
  <c r="I9" i="1"/>
  <c r="J9" i="1" s="1"/>
  <c r="K9" i="1" s="1"/>
  <c r="L9" i="1" s="1"/>
  <c r="H10" i="1"/>
  <c r="I10" i="1"/>
  <c r="J10" i="1" s="1"/>
  <c r="K10" i="1" s="1"/>
  <c r="L10" i="1" s="1"/>
  <c r="H12" i="1"/>
  <c r="I12" i="1"/>
  <c r="J12" i="1" s="1"/>
  <c r="K12" i="1" s="1"/>
  <c r="L12" i="1" s="1"/>
  <c r="H16" i="1"/>
  <c r="I16" i="1"/>
  <c r="J16" i="1" s="1"/>
  <c r="K16" i="1" s="1"/>
  <c r="L16" i="1" s="1"/>
  <c r="H8" i="1"/>
  <c r="I8" i="1"/>
  <c r="J8" i="1" s="1"/>
  <c r="K8" i="1" s="1"/>
  <c r="L8" i="1" s="1"/>
  <c r="H11" i="1"/>
  <c r="I11" i="1"/>
  <c r="J11" i="1" s="1"/>
  <c r="K11" i="1" s="1"/>
  <c r="L11" i="1" s="1"/>
  <c r="H13" i="1"/>
  <c r="I13" i="1"/>
  <c r="J13" i="1" s="1"/>
  <c r="K13" i="1" s="1"/>
  <c r="L13" i="1" s="1"/>
  <c r="H15" i="1"/>
  <c r="I15" i="1"/>
  <c r="J15" i="1" s="1"/>
  <c r="K15" i="1" s="1"/>
  <c r="L15" i="1" s="1"/>
  <c r="H14" i="1"/>
  <c r="I14" i="1"/>
  <c r="J14" i="1" s="1"/>
  <c r="K14" i="1" s="1"/>
  <c r="L14" i="1" s="1"/>
  <c r="H17" i="1"/>
  <c r="I17" i="1"/>
  <c r="J17" i="1" s="1"/>
  <c r="K17" i="1" s="1"/>
  <c r="L17" i="1" s="1"/>
  <c r="H24" i="1"/>
  <c r="I24" i="1"/>
  <c r="J24" i="1" s="1"/>
  <c r="K24" i="1" s="1"/>
  <c r="L24" i="1" s="1"/>
  <c r="H27" i="1"/>
  <c r="I27" i="1"/>
  <c r="J27" i="1" s="1"/>
  <c r="K27" i="1" s="1"/>
  <c r="L27" i="1" s="1"/>
  <c r="H21" i="1"/>
  <c r="I21" i="1"/>
  <c r="J21" i="1" s="1"/>
  <c r="K21" i="1" s="1"/>
  <c r="L21" i="1" s="1"/>
  <c r="H19" i="1"/>
  <c r="I19" i="1"/>
  <c r="J19" i="1" s="1"/>
  <c r="K19" i="1" s="1"/>
  <c r="L19" i="1" s="1"/>
  <c r="H22" i="1"/>
  <c r="I22" i="1"/>
  <c r="J22" i="1" s="1"/>
  <c r="K22" i="1" s="1"/>
  <c r="L22" i="1" s="1"/>
  <c r="H18" i="1"/>
  <c r="I18" i="1"/>
  <c r="J18" i="1" s="1"/>
  <c r="K18" i="1" s="1"/>
  <c r="L18" i="1" s="1"/>
  <c r="H25" i="1"/>
  <c r="I25" i="1"/>
  <c r="J25" i="1" s="1"/>
  <c r="K25" i="1" s="1"/>
  <c r="L25" i="1" s="1"/>
  <c r="H26" i="1"/>
  <c r="I26" i="1"/>
  <c r="J26" i="1" s="1"/>
  <c r="K26" i="1" s="1"/>
  <c r="L26" i="1" s="1"/>
  <c r="H20" i="1"/>
  <c r="I20" i="1"/>
  <c r="J20" i="1" s="1"/>
  <c r="K20" i="1" s="1"/>
  <c r="L20" i="1" s="1"/>
  <c r="H23" i="1"/>
  <c r="I23" i="1"/>
  <c r="J23" i="1" s="1"/>
  <c r="K23" i="1" s="1"/>
  <c r="L23" i="1" s="1"/>
  <c r="H33" i="1"/>
  <c r="I33" i="1"/>
  <c r="J33" i="1" s="1"/>
  <c r="K33" i="1" s="1"/>
  <c r="L33" i="1" s="1"/>
  <c r="H28" i="1"/>
  <c r="I28" i="1"/>
  <c r="J28" i="1" s="1"/>
  <c r="K28" i="1" s="1"/>
  <c r="L28" i="1" s="1"/>
  <c r="H29" i="1"/>
  <c r="I29" i="1"/>
  <c r="J29" i="1" s="1"/>
  <c r="K29" i="1" s="1"/>
  <c r="L29" i="1" s="1"/>
  <c r="H37" i="1"/>
  <c r="I37" i="1"/>
  <c r="J37" i="1" s="1"/>
  <c r="K37" i="1" s="1"/>
  <c r="L37" i="1" s="1"/>
  <c r="H32" i="1"/>
  <c r="I32" i="1"/>
  <c r="J32" i="1" s="1"/>
  <c r="K32" i="1" s="1"/>
  <c r="L32" i="1" s="1"/>
  <c r="H31" i="1"/>
  <c r="I31" i="1"/>
  <c r="J31" i="1" s="1"/>
  <c r="K31" i="1" s="1"/>
  <c r="L31" i="1" s="1"/>
  <c r="H30" i="1"/>
  <c r="I30" i="1"/>
  <c r="J30" i="1" s="1"/>
  <c r="K30" i="1" s="1"/>
  <c r="L30" i="1" s="1"/>
  <c r="H35" i="1"/>
  <c r="I35" i="1"/>
  <c r="J35" i="1" s="1"/>
  <c r="K35" i="1" s="1"/>
  <c r="L35" i="1" s="1"/>
  <c r="H36" i="1"/>
  <c r="I36" i="1"/>
  <c r="J36" i="1" s="1"/>
  <c r="K36" i="1" s="1"/>
  <c r="L36" i="1" s="1"/>
  <c r="H34" i="1"/>
  <c r="I34" i="1"/>
  <c r="J34" i="1" s="1"/>
  <c r="K34" i="1" s="1"/>
  <c r="L34" i="1" s="1"/>
  <c r="M98" i="1" l="1"/>
  <c r="N98" i="1" s="1"/>
  <c r="O98" i="1" s="1"/>
  <c r="P98" i="1" s="1"/>
  <c r="M85" i="1"/>
  <c r="N85" i="1" s="1"/>
  <c r="O85" i="1" s="1"/>
  <c r="P85" i="1" s="1"/>
  <c r="M81" i="1"/>
  <c r="N81" i="1" s="1"/>
  <c r="O81" i="1" s="1"/>
  <c r="P81" i="1" s="1"/>
  <c r="M84" i="1"/>
  <c r="N84" i="1" s="1"/>
  <c r="O84" i="1" s="1"/>
  <c r="P84" i="1" s="1"/>
  <c r="M82" i="1"/>
  <c r="N82" i="1" s="1"/>
  <c r="O82" i="1" s="1"/>
  <c r="P82" i="1" s="1"/>
  <c r="M78" i="1"/>
  <c r="N78" i="1" s="1"/>
  <c r="O78" i="1" s="1"/>
  <c r="P78" i="1" s="1"/>
  <c r="M83" i="1"/>
  <c r="N83" i="1" s="1"/>
  <c r="O83" i="1" s="1"/>
  <c r="P83" i="1" s="1"/>
  <c r="M86" i="1"/>
  <c r="N86" i="1" s="1"/>
  <c r="O86" i="1" s="1"/>
  <c r="P86" i="1" s="1"/>
  <c r="M79" i="1"/>
  <c r="N79" i="1" s="1"/>
  <c r="O79" i="1" s="1"/>
  <c r="P79" i="1" s="1"/>
  <c r="M87" i="1"/>
  <c r="N87" i="1" s="1"/>
  <c r="O87" i="1" s="1"/>
  <c r="P87" i="1" s="1"/>
  <c r="M80" i="1"/>
  <c r="N80" i="1" s="1"/>
  <c r="O80" i="1" s="1"/>
  <c r="P80" i="1" s="1"/>
  <c r="M92" i="1"/>
  <c r="N92" i="1" s="1"/>
  <c r="O92" i="1" s="1"/>
  <c r="P92" i="1" s="1"/>
  <c r="M96" i="1"/>
  <c r="N96" i="1" s="1"/>
  <c r="O96" i="1" s="1"/>
  <c r="P96" i="1" s="1"/>
  <c r="M88" i="1"/>
  <c r="N88" i="1" s="1"/>
  <c r="O88" i="1" s="1"/>
  <c r="P88" i="1" s="1"/>
  <c r="M94" i="1"/>
  <c r="N94" i="1" s="1"/>
  <c r="O94" i="1" s="1"/>
  <c r="P94" i="1" s="1"/>
  <c r="M99" i="1"/>
  <c r="N99" i="1" s="1"/>
  <c r="O99" i="1" s="1"/>
  <c r="P99" i="1" s="1"/>
  <c r="M95" i="1"/>
  <c r="N95" i="1" s="1"/>
  <c r="O95" i="1" s="1"/>
  <c r="P95" i="1" s="1"/>
  <c r="M93" i="1"/>
  <c r="N93" i="1" s="1"/>
  <c r="O93" i="1" s="1"/>
  <c r="P93" i="1" s="1"/>
  <c r="M90" i="1"/>
  <c r="N90" i="1" s="1"/>
  <c r="O90" i="1" s="1"/>
  <c r="P90" i="1" s="1"/>
  <c r="M89" i="1"/>
  <c r="N89" i="1" s="1"/>
  <c r="O89" i="1" s="1"/>
  <c r="P89" i="1" s="1"/>
  <c r="M91" i="1"/>
  <c r="N91" i="1" s="1"/>
  <c r="O91" i="1" s="1"/>
  <c r="P91" i="1" s="1"/>
  <c r="M97" i="1"/>
  <c r="N97" i="1" s="1"/>
  <c r="O97" i="1" s="1"/>
  <c r="P97" i="1" s="1"/>
  <c r="M77" i="1"/>
  <c r="N77" i="1" s="1"/>
  <c r="O77" i="1" s="1"/>
  <c r="P77" i="1" s="1"/>
  <c r="M72" i="1"/>
  <c r="N72" i="1" s="1"/>
  <c r="O72" i="1" s="1"/>
  <c r="P72" i="1" s="1"/>
  <c r="M76" i="1"/>
  <c r="N76" i="1" s="1"/>
  <c r="O76" i="1" s="1"/>
  <c r="P76" i="1" s="1"/>
  <c r="M71" i="1"/>
  <c r="N71" i="1" s="1"/>
  <c r="O71" i="1" s="1"/>
  <c r="P71" i="1" s="1"/>
  <c r="M73" i="1"/>
  <c r="N73" i="1" s="1"/>
  <c r="O73" i="1" s="1"/>
  <c r="P73" i="1" s="1"/>
  <c r="M69" i="1"/>
  <c r="N69" i="1" s="1"/>
  <c r="O69" i="1" s="1"/>
  <c r="P69" i="1" s="1"/>
  <c r="M75" i="1"/>
  <c r="N75" i="1" s="1"/>
  <c r="O75" i="1" s="1"/>
  <c r="P75" i="1" s="1"/>
  <c r="M74" i="1"/>
  <c r="N74" i="1" s="1"/>
  <c r="O74" i="1" s="1"/>
  <c r="P74" i="1" s="1"/>
  <c r="M70" i="1"/>
  <c r="N70" i="1" s="1"/>
  <c r="O70" i="1" s="1"/>
  <c r="P70" i="1" s="1"/>
  <c r="M68" i="1"/>
  <c r="N68" i="1" s="1"/>
  <c r="O68" i="1" s="1"/>
  <c r="P68" i="1" s="1"/>
  <c r="M62" i="1"/>
  <c r="N62" i="1" s="1"/>
  <c r="O62" i="1" s="1"/>
  <c r="P62" i="1" s="1"/>
  <c r="M63" i="1"/>
  <c r="N63" i="1" s="1"/>
  <c r="O63" i="1" s="1"/>
  <c r="P63" i="1" s="1"/>
  <c r="M59" i="1"/>
  <c r="N59" i="1" s="1"/>
  <c r="O59" i="1" s="1"/>
  <c r="P59" i="1" s="1"/>
  <c r="M58" i="1"/>
  <c r="N58" i="1" s="1"/>
  <c r="O58" i="1" s="1"/>
  <c r="P58" i="1" s="1"/>
  <c r="M66" i="1"/>
  <c r="N66" i="1" s="1"/>
  <c r="O66" i="1" s="1"/>
  <c r="P66" i="1" s="1"/>
  <c r="M64" i="1"/>
  <c r="N64" i="1" s="1"/>
  <c r="O64" i="1" s="1"/>
  <c r="P64" i="1" s="1"/>
  <c r="M60" i="1"/>
  <c r="N60" i="1" s="1"/>
  <c r="O60" i="1" s="1"/>
  <c r="P60" i="1" s="1"/>
  <c r="M61" i="1"/>
  <c r="N61" i="1" s="1"/>
  <c r="O61" i="1" s="1"/>
  <c r="P61" i="1" s="1"/>
  <c r="M67" i="1"/>
  <c r="N67" i="1" s="1"/>
  <c r="O67" i="1" s="1"/>
  <c r="P67" i="1" s="1"/>
  <c r="M65" i="1"/>
  <c r="N65" i="1" s="1"/>
  <c r="O65" i="1" s="1"/>
  <c r="P65" i="1" s="1"/>
  <c r="M42" i="1"/>
  <c r="N42" i="1" s="1"/>
  <c r="O42" i="1" s="1"/>
  <c r="P42" i="1" s="1"/>
  <c r="M53" i="1"/>
  <c r="N53" i="1" s="1"/>
  <c r="O53" i="1" s="1"/>
  <c r="P53" i="1" s="1"/>
  <c r="M50" i="1"/>
  <c r="N50" i="1" s="1"/>
  <c r="O50" i="1" s="1"/>
  <c r="P50" i="1" s="1"/>
  <c r="M52" i="1"/>
  <c r="N52" i="1" s="1"/>
  <c r="O52" i="1" s="1"/>
  <c r="P52" i="1" s="1"/>
  <c r="M55" i="1"/>
  <c r="N55" i="1" s="1"/>
  <c r="O55" i="1" s="1"/>
  <c r="P55" i="1" s="1"/>
  <c r="M57" i="1"/>
  <c r="N57" i="1" s="1"/>
  <c r="O57" i="1" s="1"/>
  <c r="P57" i="1" s="1"/>
  <c r="M54" i="1"/>
  <c r="N54" i="1" s="1"/>
  <c r="O54" i="1" s="1"/>
  <c r="P54" i="1" s="1"/>
  <c r="M48" i="1"/>
  <c r="N48" i="1" s="1"/>
  <c r="O48" i="1" s="1"/>
  <c r="P48" i="1" s="1"/>
  <c r="M49" i="1"/>
  <c r="N49" i="1" s="1"/>
  <c r="O49" i="1" s="1"/>
  <c r="P49" i="1" s="1"/>
  <c r="M51" i="1"/>
  <c r="N51" i="1" s="1"/>
  <c r="O51" i="1" s="1"/>
  <c r="P51" i="1" s="1"/>
  <c r="M56" i="1"/>
  <c r="N56" i="1" s="1"/>
  <c r="O56" i="1" s="1"/>
  <c r="P56" i="1" s="1"/>
  <c r="M40" i="1"/>
  <c r="N40" i="1" s="1"/>
  <c r="O40" i="1" s="1"/>
  <c r="P40" i="1" s="1"/>
  <c r="M46" i="1"/>
  <c r="N46" i="1" s="1"/>
  <c r="O46" i="1" s="1"/>
  <c r="P46" i="1" s="1"/>
  <c r="M43" i="1"/>
  <c r="N43" i="1" s="1"/>
  <c r="O43" i="1" s="1"/>
  <c r="P43" i="1" s="1"/>
  <c r="M38" i="1"/>
  <c r="N38" i="1" s="1"/>
  <c r="O38" i="1" s="1"/>
  <c r="P38" i="1" s="1"/>
  <c r="M45" i="1"/>
  <c r="N45" i="1" s="1"/>
  <c r="O45" i="1" s="1"/>
  <c r="P45" i="1" s="1"/>
  <c r="M41" i="1"/>
  <c r="N41" i="1" s="1"/>
  <c r="O41" i="1" s="1"/>
  <c r="P41" i="1" s="1"/>
  <c r="M47" i="1"/>
  <c r="N47" i="1" s="1"/>
  <c r="O47" i="1" s="1"/>
  <c r="P47" i="1" s="1"/>
  <c r="M44" i="1"/>
  <c r="N44" i="1" s="1"/>
  <c r="O44" i="1" s="1"/>
  <c r="P44" i="1" s="1"/>
  <c r="M39" i="1"/>
  <c r="N39" i="1" s="1"/>
  <c r="O39" i="1" s="1"/>
  <c r="P39" i="1" s="1"/>
  <c r="M21" i="1"/>
  <c r="N21" i="1" s="1"/>
  <c r="O21" i="1" s="1"/>
  <c r="P21" i="1" s="1"/>
  <c r="M33" i="1"/>
  <c r="N33" i="1" s="1"/>
  <c r="O33" i="1" s="1"/>
  <c r="P33" i="1" s="1"/>
  <c r="M37" i="1"/>
  <c r="N37" i="1" s="1"/>
  <c r="O37" i="1" s="1"/>
  <c r="P37" i="1" s="1"/>
  <c r="M29" i="1"/>
  <c r="N29" i="1" s="1"/>
  <c r="O29" i="1" s="1"/>
  <c r="P29" i="1" s="1"/>
  <c r="M28" i="1"/>
  <c r="N28" i="1" s="1"/>
  <c r="O28" i="1" s="1"/>
  <c r="P28" i="1" s="1"/>
  <c r="M32" i="1"/>
  <c r="N32" i="1" s="1"/>
  <c r="O32" i="1" s="1"/>
  <c r="P32" i="1" s="1"/>
  <c r="M31" i="1"/>
  <c r="N31" i="1" s="1"/>
  <c r="O31" i="1" s="1"/>
  <c r="P31" i="1" s="1"/>
  <c r="M36" i="1"/>
  <c r="N36" i="1" s="1"/>
  <c r="O36" i="1" s="1"/>
  <c r="P36" i="1" s="1"/>
  <c r="M35" i="1"/>
  <c r="N35" i="1" s="1"/>
  <c r="O35" i="1" s="1"/>
  <c r="P35" i="1" s="1"/>
  <c r="M15" i="1"/>
  <c r="N15" i="1" s="1"/>
  <c r="O15" i="1" s="1"/>
  <c r="P15" i="1" s="1"/>
  <c r="M17" i="1"/>
  <c r="N17" i="1" s="1"/>
  <c r="O17" i="1" s="1"/>
  <c r="P17" i="1" s="1"/>
  <c r="M27" i="1"/>
  <c r="N27" i="1" s="1"/>
  <c r="O27" i="1" s="1"/>
  <c r="P27" i="1" s="1"/>
  <c r="M24" i="1"/>
  <c r="N24" i="1" s="1"/>
  <c r="O24" i="1" s="1"/>
  <c r="P24" i="1" s="1"/>
  <c r="M19" i="1"/>
  <c r="N19" i="1" s="1"/>
  <c r="O19" i="1" s="1"/>
  <c r="P19" i="1" s="1"/>
  <c r="M30" i="1"/>
  <c r="N30" i="1" s="1"/>
  <c r="O30" i="1" s="1"/>
  <c r="P30" i="1" s="1"/>
  <c r="M34" i="1"/>
  <c r="N34" i="1" s="1"/>
  <c r="O34" i="1" s="1"/>
  <c r="P34" i="1" s="1"/>
  <c r="M23" i="1"/>
  <c r="N23" i="1" s="1"/>
  <c r="O23" i="1" s="1"/>
  <c r="P23" i="1" s="1"/>
  <c r="M18" i="1"/>
  <c r="N18" i="1" s="1"/>
  <c r="O18" i="1" s="1"/>
  <c r="P18" i="1" s="1"/>
  <c r="M20" i="1"/>
  <c r="N20" i="1" s="1"/>
  <c r="O20" i="1" s="1"/>
  <c r="P20" i="1" s="1"/>
  <c r="M22" i="1"/>
  <c r="N22" i="1" s="1"/>
  <c r="O22" i="1" s="1"/>
  <c r="P22" i="1" s="1"/>
  <c r="M26" i="1"/>
  <c r="N26" i="1" s="1"/>
  <c r="O26" i="1" s="1"/>
  <c r="P26" i="1" s="1"/>
  <c r="M25" i="1"/>
  <c r="N25" i="1" s="1"/>
  <c r="O25" i="1" s="1"/>
  <c r="P25" i="1" s="1"/>
  <c r="M10" i="1"/>
  <c r="N10" i="1" s="1"/>
  <c r="O10" i="1" s="1"/>
  <c r="P10" i="1" s="1"/>
  <c r="M8" i="1"/>
  <c r="N8" i="1" s="1"/>
  <c r="O8" i="1" s="1"/>
  <c r="P8" i="1" s="1"/>
  <c r="M9" i="1"/>
  <c r="N9" i="1" s="1"/>
  <c r="O9" i="1" s="1"/>
  <c r="P9" i="1" s="1"/>
  <c r="M16" i="1"/>
  <c r="N16" i="1" s="1"/>
  <c r="O16" i="1" s="1"/>
  <c r="P16" i="1" s="1"/>
  <c r="M13" i="1"/>
  <c r="N13" i="1" s="1"/>
  <c r="O13" i="1" s="1"/>
  <c r="P13" i="1" s="1"/>
  <c r="M12" i="1"/>
  <c r="N12" i="1" s="1"/>
  <c r="O12" i="1" s="1"/>
  <c r="P12" i="1" s="1"/>
  <c r="M11" i="1"/>
  <c r="N11" i="1" s="1"/>
  <c r="O11" i="1" s="1"/>
  <c r="P11" i="1" s="1"/>
  <c r="M14" i="1"/>
  <c r="N14" i="1" s="1"/>
  <c r="O14" i="1" s="1"/>
  <c r="P14" i="1" s="1"/>
  <c r="Q91" i="1" l="1"/>
  <c r="R91" i="1" s="1"/>
  <c r="S91" i="1" s="1"/>
  <c r="Q89" i="1"/>
  <c r="R89" i="1" s="1"/>
  <c r="S89" i="1" s="1"/>
  <c r="Q99" i="1"/>
  <c r="R99" i="1" s="1"/>
  <c r="S99" i="1" s="1"/>
  <c r="Q88" i="1"/>
  <c r="R88" i="1" s="1"/>
  <c r="S88" i="1" s="1"/>
  <c r="Q96" i="1"/>
  <c r="R96" i="1" s="1"/>
  <c r="S96" i="1" s="1"/>
  <c r="Q79" i="1"/>
  <c r="R79" i="1" s="1"/>
  <c r="S79" i="1" s="1"/>
  <c r="Q90" i="1"/>
  <c r="R90" i="1" s="1"/>
  <c r="S90" i="1" s="1"/>
  <c r="Q92" i="1"/>
  <c r="R92" i="1" s="1"/>
  <c r="S92" i="1" s="1"/>
  <c r="Q84" i="1"/>
  <c r="R84" i="1" s="1"/>
  <c r="S84" i="1" s="1"/>
  <c r="Q97" i="1"/>
  <c r="R97" i="1" s="1"/>
  <c r="S97" i="1" s="1"/>
  <c r="Q98" i="1"/>
  <c r="R98" i="1" s="1"/>
  <c r="S98" i="1" s="1"/>
  <c r="Q87" i="1"/>
  <c r="R87" i="1" s="1"/>
  <c r="S87" i="1" s="1"/>
  <c r="Q95" i="1"/>
  <c r="R95" i="1" s="1"/>
  <c r="S95" i="1" s="1"/>
  <c r="Q94" i="1"/>
  <c r="R94" i="1" s="1"/>
  <c r="S94" i="1" s="1"/>
  <c r="Q82" i="1"/>
  <c r="R82" i="1" s="1"/>
  <c r="S82" i="1" s="1"/>
  <c r="Q85" i="1"/>
  <c r="R85" i="1" s="1"/>
  <c r="S85" i="1" s="1"/>
  <c r="Q83" i="1"/>
  <c r="R83" i="1" s="1"/>
  <c r="S83" i="1" s="1"/>
  <c r="Q78" i="1"/>
  <c r="R78" i="1" s="1"/>
  <c r="S78" i="1" s="1"/>
  <c r="Q81" i="1"/>
  <c r="R81" i="1" s="1"/>
  <c r="S81" i="1" s="1"/>
  <c r="Q93" i="1"/>
  <c r="R93" i="1" s="1"/>
  <c r="S93" i="1" s="1"/>
  <c r="Q80" i="1"/>
  <c r="R80" i="1" s="1"/>
  <c r="S80" i="1" s="1"/>
  <c r="Q86" i="1"/>
  <c r="R86" i="1" s="1"/>
  <c r="S86" i="1" s="1"/>
  <c r="Q77" i="1"/>
  <c r="R77" i="1" s="1"/>
  <c r="S77" i="1" s="1"/>
  <c r="Q76" i="1"/>
  <c r="R76" i="1" s="1"/>
  <c r="S76" i="1" s="1"/>
  <c r="Q69" i="1"/>
  <c r="R69" i="1" s="1"/>
  <c r="S69" i="1" s="1"/>
  <c r="Q70" i="1"/>
  <c r="R70" i="1" s="1"/>
  <c r="S70" i="1" s="1"/>
  <c r="Q71" i="1"/>
  <c r="R71" i="1" s="1"/>
  <c r="S71" i="1" s="1"/>
  <c r="Q72" i="1"/>
  <c r="R72" i="1" s="1"/>
  <c r="S72" i="1" s="1"/>
  <c r="Q75" i="1"/>
  <c r="R75" i="1" s="1"/>
  <c r="S75" i="1" s="1"/>
  <c r="Q68" i="1"/>
  <c r="R68" i="1" s="1"/>
  <c r="S68" i="1" s="1"/>
  <c r="Q74" i="1"/>
  <c r="R74" i="1" s="1"/>
  <c r="S74" i="1" s="1"/>
  <c r="Q73" i="1"/>
  <c r="R73" i="1" s="1"/>
  <c r="S73" i="1" s="1"/>
  <c r="Q67" i="1"/>
  <c r="R67" i="1" s="1"/>
  <c r="S67" i="1" s="1"/>
  <c r="Q61" i="1"/>
  <c r="R61" i="1" s="1"/>
  <c r="S61" i="1" s="1"/>
  <c r="Q60" i="1"/>
  <c r="R60" i="1" s="1"/>
  <c r="S60" i="1" s="1"/>
  <c r="Q58" i="1"/>
  <c r="R58" i="1" s="1"/>
  <c r="S58" i="1" s="1"/>
  <c r="Q59" i="1"/>
  <c r="R59" i="1" s="1"/>
  <c r="S59" i="1" s="1"/>
  <c r="Q63" i="1"/>
  <c r="R63" i="1" s="1"/>
  <c r="S63" i="1" s="1"/>
  <c r="Q62" i="1"/>
  <c r="R62" i="1" s="1"/>
  <c r="S62" i="1" s="1"/>
  <c r="Q64" i="1"/>
  <c r="R64" i="1" s="1"/>
  <c r="S64" i="1" s="1"/>
  <c r="Q66" i="1"/>
  <c r="R66" i="1" s="1"/>
  <c r="S66" i="1" s="1"/>
  <c r="Q65" i="1"/>
  <c r="R65" i="1" s="1"/>
  <c r="S65" i="1" s="1"/>
  <c r="Q39" i="1"/>
  <c r="R39" i="1" s="1"/>
  <c r="S39" i="1" s="1"/>
  <c r="Q41" i="1"/>
  <c r="R41" i="1" s="1"/>
  <c r="S41" i="1" s="1"/>
  <c r="Q56" i="1"/>
  <c r="R56" i="1" s="1"/>
  <c r="S56" i="1" s="1"/>
  <c r="Q49" i="1"/>
  <c r="R49" i="1" s="1"/>
  <c r="S49" i="1" s="1"/>
  <c r="Q45" i="1"/>
  <c r="R45" i="1" s="1"/>
  <c r="S45" i="1" s="1"/>
  <c r="Q54" i="1"/>
  <c r="R54" i="1" s="1"/>
  <c r="S54" i="1" s="1"/>
  <c r="Q57" i="1"/>
  <c r="R57" i="1" s="1"/>
  <c r="S57" i="1" s="1"/>
  <c r="Q55" i="1"/>
  <c r="R55" i="1" s="1"/>
  <c r="S55" i="1" s="1"/>
  <c r="Q52" i="1"/>
  <c r="R52" i="1" s="1"/>
  <c r="S52" i="1" s="1"/>
  <c r="Q44" i="1"/>
  <c r="R44" i="1" s="1"/>
  <c r="S44" i="1" s="1"/>
  <c r="Q38" i="1"/>
  <c r="R38" i="1" s="1"/>
  <c r="S38" i="1" s="1"/>
  <c r="Q48" i="1"/>
  <c r="R48" i="1" s="1"/>
  <c r="S48" i="1" s="1"/>
  <c r="Q47" i="1"/>
  <c r="R47" i="1" s="1"/>
  <c r="S47" i="1" s="1"/>
  <c r="Q43" i="1"/>
  <c r="R43" i="1" s="1"/>
  <c r="S43" i="1" s="1"/>
  <c r="Q50" i="1"/>
  <c r="R50" i="1" s="1"/>
  <c r="S50" i="1" s="1"/>
  <c r="Q53" i="1"/>
  <c r="R53" i="1" s="1"/>
  <c r="S53" i="1" s="1"/>
  <c r="Q40" i="1"/>
  <c r="R40" i="1" s="1"/>
  <c r="S40" i="1" s="1"/>
  <c r="Q51" i="1"/>
  <c r="R51" i="1" s="1"/>
  <c r="S51" i="1" s="1"/>
  <c r="Q42" i="1"/>
  <c r="R42" i="1" s="1"/>
  <c r="S42" i="1" s="1"/>
  <c r="Q46" i="1"/>
  <c r="R46" i="1" s="1"/>
  <c r="S46" i="1" s="1"/>
  <c r="Q12" i="1"/>
  <c r="R12" i="1" s="1"/>
  <c r="S12" i="1" s="1"/>
  <c r="Q10" i="1"/>
  <c r="R10" i="1" s="1"/>
  <c r="S10" i="1" s="1"/>
  <c r="Q34" i="1"/>
  <c r="R34" i="1" s="1"/>
  <c r="S34" i="1" s="1"/>
  <c r="Q17" i="1"/>
  <c r="R17" i="1" s="1"/>
  <c r="S17" i="1" s="1"/>
  <c r="Q13" i="1"/>
  <c r="R13" i="1" s="1"/>
  <c r="S13" i="1" s="1"/>
  <c r="Q33" i="1"/>
  <c r="R33" i="1" s="1"/>
  <c r="S33" i="1" s="1"/>
  <c r="Q15" i="1"/>
  <c r="R15" i="1" s="1"/>
  <c r="S15" i="1" s="1"/>
  <c r="Q19" i="1"/>
  <c r="R19" i="1" s="1"/>
  <c r="S19" i="1" s="1"/>
  <c r="Q22" i="1"/>
  <c r="R22" i="1" s="1"/>
  <c r="S22" i="1" s="1"/>
  <c r="Q11" i="1"/>
  <c r="R11" i="1" s="1"/>
  <c r="S11" i="1" s="1"/>
  <c r="Q18" i="1"/>
  <c r="R18" i="1" s="1"/>
  <c r="S18" i="1" s="1"/>
  <c r="Q23" i="1"/>
  <c r="R23" i="1" s="1"/>
  <c r="S23" i="1" s="1"/>
  <c r="Q20" i="1"/>
  <c r="R20" i="1" s="1"/>
  <c r="S20" i="1" s="1"/>
  <c r="Q30" i="1"/>
  <c r="R30" i="1" s="1"/>
  <c r="S30" i="1" s="1"/>
  <c r="Q36" i="1"/>
  <c r="R36" i="1" s="1"/>
  <c r="S36" i="1" s="1"/>
  <c r="Q31" i="1"/>
  <c r="R31" i="1" s="1"/>
  <c r="S31" i="1" s="1"/>
  <c r="Q32" i="1"/>
  <c r="R32" i="1" s="1"/>
  <c r="S32" i="1" s="1"/>
  <c r="Q8" i="1"/>
  <c r="R8" i="1" s="1"/>
  <c r="S8" i="1" s="1"/>
  <c r="Q28" i="1"/>
  <c r="R28" i="1" s="1"/>
  <c r="S28" i="1" s="1"/>
  <c r="Q25" i="1"/>
  <c r="R25" i="1" s="1"/>
  <c r="S25" i="1" s="1"/>
  <c r="Q21" i="1"/>
  <c r="R21" i="1" s="1"/>
  <c r="S21" i="1" s="1"/>
  <c r="Q24" i="1"/>
  <c r="R24" i="1" s="1"/>
  <c r="S24" i="1" s="1"/>
  <c r="Q26" i="1"/>
  <c r="R26" i="1" s="1"/>
  <c r="S26" i="1" s="1"/>
  <c r="Q29" i="1"/>
  <c r="R29" i="1" s="1"/>
  <c r="S29" i="1" s="1"/>
  <c r="Q9" i="1"/>
  <c r="R9" i="1" s="1"/>
  <c r="S9" i="1" s="1"/>
  <c r="Q27" i="1"/>
  <c r="R27" i="1" s="1"/>
  <c r="S27" i="1" s="1"/>
  <c r="Q14" i="1"/>
  <c r="R14" i="1" s="1"/>
  <c r="S14" i="1" s="1"/>
  <c r="Q16" i="1"/>
  <c r="R16" i="1" s="1"/>
  <c r="S16" i="1" s="1"/>
  <c r="Q37" i="1"/>
  <c r="R37" i="1" s="1"/>
  <c r="S37" i="1" s="1"/>
  <c r="Q35" i="1"/>
  <c r="R35" i="1" s="1"/>
  <c r="S35" i="1" s="1"/>
</calcChain>
</file>

<file path=xl/sharedStrings.xml><?xml version="1.0" encoding="utf-8"?>
<sst xmlns="http://schemas.openxmlformats.org/spreadsheetml/2006/main" count="203" uniqueCount="112">
  <si>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</si>
  <si>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</si>
  <si>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</si>
  <si>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</si>
  <si>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</si>
  <si>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</si>
  <si>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</si>
  <si>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</si>
  <si>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</si>
  <si>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</si>
  <si>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</si>
  <si>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</si>
  <si>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</si>
  <si>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</si>
  <si>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</si>
  <si>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</si>
  <si>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</si>
  <si>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</si>
  <si>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</si>
  <si>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Mahisara Lady       </t>
  </si>
  <si>
    <t xml:space="preserve">Sizzling Sun        </t>
  </si>
  <si>
    <t>Cairns</t>
  </si>
  <si>
    <t xml:space="preserve">Elite Standard      </t>
  </si>
  <si>
    <t xml:space="preserve">Bellevita           </t>
  </si>
  <si>
    <t xml:space="preserve">Sarandos            </t>
  </si>
  <si>
    <t xml:space="preserve">Amelias Rainbow     </t>
  </si>
  <si>
    <t xml:space="preserve">Bank Bank Bank      </t>
  </si>
  <si>
    <t xml:space="preserve">Private Sector      </t>
  </si>
  <si>
    <t xml:space="preserve">Zalmatian           </t>
  </si>
  <si>
    <t xml:space="preserve">Jims Princess       </t>
  </si>
  <si>
    <t xml:space="preserve">Keys Please         </t>
  </si>
  <si>
    <t xml:space="preserve">Red Nebula          </t>
  </si>
  <si>
    <t xml:space="preserve">Solomon             </t>
  </si>
  <si>
    <t xml:space="preserve">I Love Rocknroll    </t>
  </si>
  <si>
    <t xml:space="preserve">Trouble Looming     </t>
  </si>
  <si>
    <t xml:space="preserve">Koonunga Hill       </t>
  </si>
  <si>
    <t xml:space="preserve">Snap Chat           </t>
  </si>
  <si>
    <t xml:space="preserve">Impeacher           </t>
  </si>
  <si>
    <t xml:space="preserve">Miss Bossy          </t>
  </si>
  <si>
    <t xml:space="preserve">Out Sized           </t>
  </si>
  <si>
    <t xml:space="preserve">Licona              </t>
  </si>
  <si>
    <t xml:space="preserve">Galactic Treasure   </t>
  </si>
  <si>
    <t xml:space="preserve">Acton Shale         </t>
  </si>
  <si>
    <t xml:space="preserve">Kittykittybangbang  </t>
  </si>
  <si>
    <t xml:space="preserve">Shock Zone          </t>
  </si>
  <si>
    <t xml:space="preserve">Wild Choice         </t>
  </si>
  <si>
    <t xml:space="preserve">Pluckercarn         </t>
  </si>
  <si>
    <t xml:space="preserve">Koheeto             </t>
  </si>
  <si>
    <t xml:space="preserve">Musical Girl        </t>
  </si>
  <si>
    <t xml:space="preserve">Deecath             </t>
  </si>
  <si>
    <t xml:space="preserve">Arawelo             </t>
  </si>
  <si>
    <t xml:space="preserve">Bells Approaching   </t>
  </si>
  <si>
    <t xml:space="preserve">Toff Rocks          </t>
  </si>
  <si>
    <t xml:space="preserve">Lickety Lachie      </t>
  </si>
  <si>
    <t xml:space="preserve">Spirit Meister      </t>
  </si>
  <si>
    <t xml:space="preserve">Female Officer      </t>
  </si>
  <si>
    <t xml:space="preserve">The Delinquent      </t>
  </si>
  <si>
    <t xml:space="preserve">Prompt Reply        </t>
  </si>
  <si>
    <t xml:space="preserve">Forseti             </t>
  </si>
  <si>
    <t xml:space="preserve">Mamma Dont Dance    </t>
  </si>
  <si>
    <t xml:space="preserve">Zeppelin            </t>
  </si>
  <si>
    <t xml:space="preserve">Gaelic              </t>
  </si>
  <si>
    <t xml:space="preserve">Star Status         </t>
  </si>
  <si>
    <t xml:space="preserve">Don Arcangelo       </t>
  </si>
  <si>
    <t xml:space="preserve">Keep On Loving You  </t>
  </si>
  <si>
    <t xml:space="preserve">Salsa Dreaming      </t>
  </si>
  <si>
    <t xml:space="preserve">Super Rose          </t>
  </si>
  <si>
    <t xml:space="preserve">Love Flies          </t>
  </si>
  <si>
    <t xml:space="preserve">Manseneta           </t>
  </si>
  <si>
    <t xml:space="preserve">Day To Favour       </t>
  </si>
  <si>
    <t xml:space="preserve">Coco Cuber          </t>
  </si>
  <si>
    <t xml:space="preserve">Avatea              </t>
  </si>
  <si>
    <t xml:space="preserve">Rough Cut Jewel     </t>
  </si>
  <si>
    <t xml:space="preserve">Stifling            </t>
  </si>
  <si>
    <t xml:space="preserve">War General         </t>
  </si>
  <si>
    <t xml:space="preserve">Canadian Rockies    </t>
  </si>
  <si>
    <t xml:space="preserve">Investor            </t>
  </si>
  <si>
    <t xml:space="preserve">Nantucket           </t>
  </si>
  <si>
    <t xml:space="preserve">Lapseki             </t>
  </si>
  <si>
    <t xml:space="preserve">Stratobel           </t>
  </si>
  <si>
    <t xml:space="preserve">Rather Salubrious   </t>
  </si>
  <si>
    <t xml:space="preserve">Battle Cry          </t>
  </si>
  <si>
    <t xml:space="preserve">Prime Ruler         </t>
  </si>
  <si>
    <t xml:space="preserve">El Of A Saga        </t>
  </si>
  <si>
    <t xml:space="preserve">Narda Shar          </t>
  </si>
  <si>
    <t xml:space="preserve">Helmaz              </t>
  </si>
  <si>
    <t xml:space="preserve">Buxton              </t>
  </si>
  <si>
    <t xml:space="preserve">Danawi              </t>
  </si>
  <si>
    <t xml:space="preserve">Dunatun             </t>
  </si>
  <si>
    <t xml:space="preserve">Revenire            </t>
  </si>
  <si>
    <t xml:space="preserve">Higher Realm        </t>
  </si>
  <si>
    <t xml:space="preserve">Chevaux             </t>
  </si>
  <si>
    <t xml:space="preserve">Bet On Love         </t>
  </si>
  <si>
    <t xml:space="preserve">Loud Noise          </t>
  </si>
  <si>
    <t xml:space="preserve">Bondi Beau          </t>
  </si>
  <si>
    <t xml:space="preserve">Cupids Son          </t>
  </si>
  <si>
    <t xml:space="preserve">Focus               </t>
  </si>
  <si>
    <t xml:space="preserve">All Star Rocket     </t>
  </si>
  <si>
    <t xml:space="preserve">My Best Effort      </t>
  </si>
  <si>
    <t xml:space="preserve">More The Merrier    </t>
  </si>
  <si>
    <t xml:space="preserve">Salesman            </t>
  </si>
  <si>
    <t xml:space="preserve">Gdansk              </t>
  </si>
  <si>
    <t xml:space="preserve">Modernism           </t>
  </si>
  <si>
    <t xml:space="preserve">Rothnbell           </t>
  </si>
  <si>
    <t xml:space="preserve">Own Sweet Way       </t>
  </si>
  <si>
    <t xml:space="preserve">Fast Train          </t>
  </si>
  <si>
    <t xml:space="preserve">Coolmeans           </t>
  </si>
  <si>
    <t xml:space="preserve">Cunnamulla          </t>
  </si>
  <si>
    <t xml:space="preserve">Lord Of Light       </t>
  </si>
  <si>
    <t xml:space="preserve">Mt Peter Miss       </t>
  </si>
  <si>
    <t xml:space="preserve">Joel                </t>
  </si>
  <si>
    <t xml:space="preserve">Mystery N Magic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</si>
</sst>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38100</xdr:colOff>
      <xdr:row>5</xdr:row>
      <xdr:rowOff>114844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4CEB2F-0891-D439-EC80-893E2971A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70320" cy="10292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99"/>
  <sheetViews>
    <sheetView tabSelected="1" topLeftCell="B1" zoomScaleNormal="100" workbookViewId="0">
      <pane ySplit="7" topLeftCell="A16" activePane="bottomLeft" state="frozen"/>
      <selection activeCell="B1" sqref="B1"/>
      <selection pane="bottomLeft" activeCell="W16" sqref="W1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4.77734375" style="9" bestFit="1" customWidth="1"/>
    <col min="4" max="4" width="6.44140625" style="9" bestFit="1" customWidth="1"/>
    <col min="5" max="5" width="6.33203125" style="9" bestFit="1" customWidth="1"/>
    <col min="6" max="6" width="24.55468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2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4</v>
      </c>
      <c r="B8" s="5">
        <v>0.51180555555555551</v>
      </c>
      <c r="C8" s="1" t="s">
        <v>21</v>
      </c>
      <c r="D8" s="1">
        <v>3</v>
      </c>
      <c r="E8" s="1">
        <v>5</v>
      </c>
      <c r="F8" s="1" t="s">
        <v>26</v>
      </c>
      <c r="G8" s="1">
        <v>74.55</v>
      </c>
      <c r="H8" s="1">
        <f>1+COUNTIFS(A:A,A8,G:G,"&gt;"&amp;G8)</f>
        <v>1</v>
      </c>
      <c r="I8" s="2">
        <f>AVERAGEIF(A:A,A8,G:G)</f>
        <v>51.318999999999996</v>
      </c>
      <c r="J8" s="2">
        <f t="shared" ref="J8:J22" si="0">G8-I8</f>
        <v>23.231000000000002</v>
      </c>
      <c r="K8" s="2">
        <f t="shared" ref="K8:K22" si="1">90+J8</f>
        <v>113.23099999999999</v>
      </c>
      <c r="L8" s="2">
        <f t="shared" ref="L8:L22" si="2">EXP(0.06*K8)</f>
        <v>892.35139893638473</v>
      </c>
      <c r="M8" s="2">
        <f>SUMIF(A:A,A8,L:L)</f>
        <v>2962.1857645581504</v>
      </c>
      <c r="N8" s="3">
        <f t="shared" ref="N8:N22" si="3">L8/M8</f>
        <v>0.30124761573469072</v>
      </c>
      <c r="O8" s="6">
        <f t="shared" ref="O8:O22" si="4">1/N8</f>
        <v>3.3195283473403543</v>
      </c>
      <c r="P8" s="3">
        <f t="shared" ref="P8:P22" si="5">IF(O8&gt;21,"",N8)</f>
        <v>0.30124761573469072</v>
      </c>
      <c r="Q8" s="3">
        <f>IF(ISNUMBER(P8),SUMIF(A:A,A8,P:P),"")</f>
        <v>0.90710816680514172</v>
      </c>
      <c r="R8" s="3">
        <f t="shared" ref="R8:R22" si="6">IFERROR(P8*(1/Q8),"")</f>
        <v>0.33209668566395184</v>
      </c>
      <c r="S8" s="7">
        <f t="shared" ref="S8:S22" si="7">IFERROR(1/R8,"")</f>
        <v>3.0111712738136105</v>
      </c>
    </row>
    <row r="9" spans="1:19" x14ac:dyDescent="0.3">
      <c r="A9" s="1">
        <v>4</v>
      </c>
      <c r="B9" s="5">
        <v>0.51180555555555551</v>
      </c>
      <c r="C9" s="1" t="s">
        <v>21</v>
      </c>
      <c r="D9" s="1">
        <v>3</v>
      </c>
      <c r="E9" s="1">
        <v>1</v>
      </c>
      <c r="F9" s="1" t="s">
        <v>22</v>
      </c>
      <c r="G9" s="1">
        <v>67.69</v>
      </c>
      <c r="H9" s="1">
        <f>1+COUNTIFS(A:A,A9,G:G,"&gt;"&amp;G9)</f>
        <v>2</v>
      </c>
      <c r="I9" s="2">
        <f>AVERAGEIF(A:A,A9,G:G)</f>
        <v>51.318999999999996</v>
      </c>
      <c r="J9" s="2">
        <f t="shared" si="0"/>
        <v>16.371000000000002</v>
      </c>
      <c r="K9" s="2">
        <f t="shared" si="1"/>
        <v>106.37100000000001</v>
      </c>
      <c r="L9" s="2">
        <f t="shared" si="2"/>
        <v>591.26245197073843</v>
      </c>
      <c r="M9" s="2">
        <f>SUMIF(A:A,A9,L:L)</f>
        <v>2962.1857645581504</v>
      </c>
      <c r="N9" s="3">
        <f t="shared" si="3"/>
        <v>0.19960343441152589</v>
      </c>
      <c r="O9" s="6">
        <f t="shared" si="4"/>
        <v>5.0099338368010367</v>
      </c>
      <c r="P9" s="3">
        <f t="shared" si="5"/>
        <v>0.19960343441152589</v>
      </c>
      <c r="Q9" s="3">
        <f>IF(ISNUMBER(P9),SUMIF(A:A,A9,P:P),"")</f>
        <v>0.90710816680514172</v>
      </c>
      <c r="R9" s="3">
        <f t="shared" si="6"/>
        <v>0.22004369678925317</v>
      </c>
      <c r="S9" s="7">
        <f t="shared" si="7"/>
        <v>4.5445518985156381</v>
      </c>
    </row>
    <row r="10" spans="1:19" x14ac:dyDescent="0.3">
      <c r="A10" s="1">
        <v>4</v>
      </c>
      <c r="B10" s="5">
        <v>0.51180555555555551</v>
      </c>
      <c r="C10" s="1" t="s">
        <v>21</v>
      </c>
      <c r="D10" s="1">
        <v>3</v>
      </c>
      <c r="E10" s="1">
        <v>2</v>
      </c>
      <c r="F10" s="1" t="s">
        <v>23</v>
      </c>
      <c r="G10" s="1">
        <v>56.8</v>
      </c>
      <c r="H10" s="1">
        <f>1+COUNTIFS(A:A,A10,G:G,"&gt;"&amp;G10)</f>
        <v>3</v>
      </c>
      <c r="I10" s="2">
        <f>AVERAGEIF(A:A,A10,G:G)</f>
        <v>51.318999999999996</v>
      </c>
      <c r="J10" s="2">
        <f t="shared" si="0"/>
        <v>5.4810000000000016</v>
      </c>
      <c r="K10" s="2">
        <f t="shared" si="1"/>
        <v>95.480999999999995</v>
      </c>
      <c r="L10" s="2">
        <f t="shared" si="2"/>
        <v>307.61838345386764</v>
      </c>
      <c r="M10" s="2">
        <f>SUMIF(A:A,A10,L:L)</f>
        <v>2962.1857645581504</v>
      </c>
      <c r="N10" s="3">
        <f t="shared" si="3"/>
        <v>0.10384844432595976</v>
      </c>
      <c r="O10" s="6">
        <f t="shared" si="4"/>
        <v>9.6294172386559538</v>
      </c>
      <c r="P10" s="3">
        <f t="shared" si="5"/>
        <v>0.10384844432595976</v>
      </c>
      <c r="Q10" s="3">
        <f>IF(ISNUMBER(P10),SUMIF(A:A,A10,P:P),"")</f>
        <v>0.90710816680514172</v>
      </c>
      <c r="R10" s="3">
        <f t="shared" si="6"/>
        <v>0.1144829780242379</v>
      </c>
      <c r="S10" s="7">
        <f t="shared" si="7"/>
        <v>8.7349230187590319</v>
      </c>
    </row>
    <row r="11" spans="1:19" x14ac:dyDescent="0.3">
      <c r="A11" s="1">
        <v>4</v>
      </c>
      <c r="B11" s="5">
        <v>0.51180555555555551</v>
      </c>
      <c r="C11" s="1" t="s">
        <v>21</v>
      </c>
      <c r="D11" s="1">
        <v>3</v>
      </c>
      <c r="E11" s="1">
        <v>6</v>
      </c>
      <c r="F11" s="1" t="s">
        <v>27</v>
      </c>
      <c r="G11" s="1">
        <v>55.76</v>
      </c>
      <c r="H11" s="1">
        <f>1+COUNTIFS(A:A,A11,G:G,"&gt;"&amp;G11)</f>
        <v>4</v>
      </c>
      <c r="I11" s="2">
        <f>AVERAGEIF(A:A,A11,G:G)</f>
        <v>51.318999999999996</v>
      </c>
      <c r="J11" s="2">
        <f t="shared" si="0"/>
        <v>4.4410000000000025</v>
      </c>
      <c r="K11" s="2">
        <f t="shared" si="1"/>
        <v>94.441000000000003</v>
      </c>
      <c r="L11" s="2">
        <f t="shared" si="2"/>
        <v>289.00962729585785</v>
      </c>
      <c r="M11" s="2">
        <f>SUMIF(A:A,A11,L:L)</f>
        <v>2962.1857645581504</v>
      </c>
      <c r="N11" s="3">
        <f t="shared" si="3"/>
        <v>9.7566341298979106E-2</v>
      </c>
      <c r="O11" s="6">
        <f t="shared" si="4"/>
        <v>10.249436298278653</v>
      </c>
      <c r="P11" s="3">
        <f t="shared" si="5"/>
        <v>9.7566341298979106E-2</v>
      </c>
      <c r="Q11" s="3">
        <f>IF(ISNUMBER(P11),SUMIF(A:A,A11,P:P),"")</f>
        <v>0.90710816680514172</v>
      </c>
      <c r="R11" s="3">
        <f t="shared" si="6"/>
        <v>0.10755756024401178</v>
      </c>
      <c r="S11" s="7">
        <f t="shared" si="7"/>
        <v>9.2973473713176258</v>
      </c>
    </row>
    <row r="12" spans="1:19" x14ac:dyDescent="0.3">
      <c r="A12" s="1">
        <v>4</v>
      </c>
      <c r="B12" s="5">
        <v>0.51180555555555551</v>
      </c>
      <c r="C12" s="1" t="s">
        <v>21</v>
      </c>
      <c r="D12" s="1">
        <v>3</v>
      </c>
      <c r="E12" s="1">
        <v>3</v>
      </c>
      <c r="F12" s="1" t="s">
        <v>24</v>
      </c>
      <c r="G12" s="1">
        <v>53.27</v>
      </c>
      <c r="H12" s="1">
        <f>1+COUNTIFS(A:A,A12,G:G,"&gt;"&amp;G12)</f>
        <v>5</v>
      </c>
      <c r="I12" s="2">
        <f>AVERAGEIF(A:A,A12,G:G)</f>
        <v>51.318999999999996</v>
      </c>
      <c r="J12" s="2">
        <f t="shared" si="0"/>
        <v>1.9510000000000076</v>
      </c>
      <c r="K12" s="2">
        <f t="shared" si="1"/>
        <v>91.951000000000008</v>
      </c>
      <c r="L12" s="2">
        <f t="shared" si="2"/>
        <v>248.90218799654119</v>
      </c>
      <c r="M12" s="2">
        <f>SUMIF(A:A,A12,L:L)</f>
        <v>2962.1857645581504</v>
      </c>
      <c r="N12" s="3">
        <f t="shared" si="3"/>
        <v>8.4026528982279497E-2</v>
      </c>
      <c r="O12" s="6">
        <f t="shared" si="4"/>
        <v>11.901003315404017</v>
      </c>
      <c r="P12" s="3">
        <f t="shared" si="5"/>
        <v>8.4026528982279497E-2</v>
      </c>
      <c r="Q12" s="3">
        <f>IF(ISNUMBER(P12),SUMIF(A:A,A12,P:P),"")</f>
        <v>0.90710816680514172</v>
      </c>
      <c r="R12" s="3">
        <f t="shared" si="6"/>
        <v>9.2631212083805939E-2</v>
      </c>
      <c r="S12" s="7">
        <f t="shared" si="7"/>
        <v>10.795497300578052</v>
      </c>
    </row>
    <row r="13" spans="1:19" x14ac:dyDescent="0.3">
      <c r="A13" s="1">
        <v>4</v>
      </c>
      <c r="B13" s="5">
        <v>0.51180555555555551</v>
      </c>
      <c r="C13" s="1" t="s">
        <v>21</v>
      </c>
      <c r="D13" s="1">
        <v>3</v>
      </c>
      <c r="E13" s="1">
        <v>7</v>
      </c>
      <c r="F13" s="1" t="s">
        <v>28</v>
      </c>
      <c r="G13" s="1">
        <v>49.89</v>
      </c>
      <c r="H13" s="1">
        <f>1+COUNTIFS(A:A,A13,G:G,"&gt;"&amp;G13)</f>
        <v>6</v>
      </c>
      <c r="I13" s="2">
        <f>AVERAGEIF(A:A,A13,G:G)</f>
        <v>51.318999999999996</v>
      </c>
      <c r="J13" s="2">
        <f t="shared" si="0"/>
        <v>-1.4289999999999949</v>
      </c>
      <c r="K13" s="2">
        <f t="shared" si="1"/>
        <v>88.570999999999998</v>
      </c>
      <c r="L13" s="2">
        <f t="shared" si="2"/>
        <v>203.21407905660391</v>
      </c>
      <c r="M13" s="2">
        <f>SUMIF(A:A,A13,L:L)</f>
        <v>2962.1857645581504</v>
      </c>
      <c r="N13" s="3">
        <f t="shared" si="3"/>
        <v>6.8602746488087327E-2</v>
      </c>
      <c r="O13" s="6">
        <f t="shared" si="4"/>
        <v>14.576675879494813</v>
      </c>
      <c r="P13" s="3">
        <f t="shared" si="5"/>
        <v>6.8602746488087327E-2</v>
      </c>
      <c r="Q13" s="3">
        <f>IF(ISNUMBER(P13),SUMIF(A:A,A13,P:P),"")</f>
        <v>0.90710816680514172</v>
      </c>
      <c r="R13" s="3">
        <f t="shared" si="6"/>
        <v>7.5627966981829706E-2</v>
      </c>
      <c r="S13" s="7">
        <f t="shared" si="7"/>
        <v>13.222621735161265</v>
      </c>
    </row>
    <row r="14" spans="1:19" x14ac:dyDescent="0.3">
      <c r="A14" s="1">
        <v>4</v>
      </c>
      <c r="B14" s="5">
        <v>0.51180555555555551</v>
      </c>
      <c r="C14" s="1" t="s">
        <v>21</v>
      </c>
      <c r="D14" s="1">
        <v>3</v>
      </c>
      <c r="E14" s="1">
        <v>9</v>
      </c>
      <c r="F14" s="1" t="s">
        <v>30</v>
      </c>
      <c r="G14" s="1">
        <v>45.34</v>
      </c>
      <c r="H14" s="1">
        <f>1+COUNTIFS(A:A,A14,G:G,"&gt;"&amp;G14)</f>
        <v>7</v>
      </c>
      <c r="I14" s="2">
        <f>AVERAGEIF(A:A,A14,G:G)</f>
        <v>51.318999999999996</v>
      </c>
      <c r="J14" s="2">
        <f t="shared" si="0"/>
        <v>-5.9789999999999921</v>
      </c>
      <c r="K14" s="2">
        <f t="shared" si="1"/>
        <v>84.021000000000015</v>
      </c>
      <c r="L14" s="2">
        <f t="shared" si="2"/>
        <v>154.66476991463736</v>
      </c>
      <c r="M14" s="2">
        <f>SUMIF(A:A,A14,L:L)</f>
        <v>2962.1857645581504</v>
      </c>
      <c r="N14" s="3">
        <f t="shared" si="3"/>
        <v>5.2213055563619479E-2</v>
      </c>
      <c r="O14" s="6">
        <f t="shared" si="4"/>
        <v>19.1522980067991</v>
      </c>
      <c r="P14" s="3">
        <f t="shared" si="5"/>
        <v>5.2213055563619479E-2</v>
      </c>
      <c r="Q14" s="3">
        <f>IF(ISNUMBER(P14),SUMIF(A:A,A14,P:P),"")</f>
        <v>0.90710816680514172</v>
      </c>
      <c r="R14" s="3">
        <f t="shared" si="6"/>
        <v>5.7559900212909784E-2</v>
      </c>
      <c r="S14" s="7">
        <f t="shared" si="7"/>
        <v>17.373205935053299</v>
      </c>
    </row>
    <row r="15" spans="1:19" x14ac:dyDescent="0.3">
      <c r="A15" s="1">
        <v>4</v>
      </c>
      <c r="B15" s="5">
        <v>0.51180555555555551</v>
      </c>
      <c r="C15" s="1" t="s">
        <v>21</v>
      </c>
      <c r="D15" s="1">
        <v>3</v>
      </c>
      <c r="E15" s="1">
        <v>8</v>
      </c>
      <c r="F15" s="1" t="s">
        <v>29</v>
      </c>
      <c r="G15" s="1">
        <v>36.93</v>
      </c>
      <c r="H15" s="1">
        <f>1+COUNTIFS(A:A,A15,G:G,"&gt;"&amp;G15)</f>
        <v>8</v>
      </c>
      <c r="I15" s="2">
        <f>AVERAGEIF(A:A,A15,G:G)</f>
        <v>51.318999999999996</v>
      </c>
      <c r="J15" s="2">
        <f t="shared" si="0"/>
        <v>-14.388999999999996</v>
      </c>
      <c r="K15" s="2">
        <f t="shared" si="1"/>
        <v>75.611000000000004</v>
      </c>
      <c r="L15" s="2">
        <f t="shared" si="2"/>
        <v>93.378394854290107</v>
      </c>
      <c r="M15" s="2">
        <f>SUMIF(A:A,A15,L:L)</f>
        <v>2962.1857645581504</v>
      </c>
      <c r="N15" s="3">
        <f t="shared" si="3"/>
        <v>3.1523477011989064E-2</v>
      </c>
      <c r="O15" s="6">
        <f t="shared" si="4"/>
        <v>31.722388987092963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>
        <v>4</v>
      </c>
      <c r="B16" s="5">
        <v>0.51180555555555551</v>
      </c>
      <c r="C16" s="1" t="s">
        <v>21</v>
      </c>
      <c r="D16" s="1">
        <v>3</v>
      </c>
      <c r="E16" s="1">
        <v>4</v>
      </c>
      <c r="F16" s="1" t="s">
        <v>25</v>
      </c>
      <c r="G16" s="1">
        <v>36.57</v>
      </c>
      <c r="H16" s="1">
        <f>1+COUNTIFS(A:A,A16,G:G,"&gt;"&amp;G16)</f>
        <v>9</v>
      </c>
      <c r="I16" s="2">
        <f>AVERAGEIF(A:A,A16,G:G)</f>
        <v>51.318999999999996</v>
      </c>
      <c r="J16" s="2">
        <f t="shared" si="0"/>
        <v>-14.748999999999995</v>
      </c>
      <c r="K16" s="2">
        <f t="shared" si="1"/>
        <v>75.251000000000005</v>
      </c>
      <c r="L16" s="2">
        <f t="shared" si="2"/>
        <v>91.383048840832515</v>
      </c>
      <c r="M16" s="2">
        <f>SUMIF(A:A,A16,L:L)</f>
        <v>2962.1857645581504</v>
      </c>
      <c r="N16" s="3">
        <f t="shared" si="3"/>
        <v>3.084987104259598E-2</v>
      </c>
      <c r="O16" s="6">
        <f t="shared" si="4"/>
        <v>32.415046358516356</v>
      </c>
      <c r="P16" s="3" t="str">
        <f t="shared" si="5"/>
        <v/>
      </c>
      <c r="Q16" s="3" t="str">
        <f>IF(ISNUMBER(P16),SUMIF(A:A,A16,P:P),"")</f>
        <v/>
      </c>
      <c r="R16" s="3" t="str">
        <f t="shared" si="6"/>
        <v/>
      </c>
      <c r="S16" s="7" t="str">
        <f t="shared" si="7"/>
        <v/>
      </c>
    </row>
    <row r="17" spans="1:19" x14ac:dyDescent="0.3">
      <c r="A17" s="1">
        <v>4</v>
      </c>
      <c r="B17" s="5">
        <v>0.51180555555555551</v>
      </c>
      <c r="C17" s="1" t="s">
        <v>21</v>
      </c>
      <c r="D17" s="1">
        <v>3</v>
      </c>
      <c r="E17" s="1">
        <v>10</v>
      </c>
      <c r="F17" s="1" t="s">
        <v>31</v>
      </c>
      <c r="G17" s="1">
        <v>36.39</v>
      </c>
      <c r="H17" s="1">
        <f>1+COUNTIFS(A:A,A17,G:G,"&gt;"&amp;G17)</f>
        <v>10</v>
      </c>
      <c r="I17" s="2">
        <f>AVERAGEIF(A:A,A17,G:G)</f>
        <v>51.318999999999996</v>
      </c>
      <c r="J17" s="2">
        <f t="shared" si="0"/>
        <v>-14.928999999999995</v>
      </c>
      <c r="K17" s="2">
        <f t="shared" si="1"/>
        <v>75.070999999999998</v>
      </c>
      <c r="L17" s="2">
        <f t="shared" si="2"/>
        <v>90.401422238396648</v>
      </c>
      <c r="M17" s="2">
        <f>SUMIF(A:A,A17,L:L)</f>
        <v>2962.1857645581504</v>
      </c>
      <c r="N17" s="3">
        <f t="shared" si="3"/>
        <v>3.0518485140273176E-2</v>
      </c>
      <c r="O17" s="6">
        <f t="shared" si="4"/>
        <v>32.76702612871069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5</v>
      </c>
      <c r="B18" s="5">
        <v>0.53611111111111109</v>
      </c>
      <c r="C18" s="1" t="s">
        <v>21</v>
      </c>
      <c r="D18" s="1">
        <v>4</v>
      </c>
      <c r="E18" s="1">
        <v>6</v>
      </c>
      <c r="F18" s="1" t="s">
        <v>38</v>
      </c>
      <c r="G18" s="1">
        <v>71.7</v>
      </c>
      <c r="H18" s="1">
        <f>1+COUNTIFS(A:A,A18,G:G,"&gt;"&amp;G18)</f>
        <v>1</v>
      </c>
      <c r="I18" s="2">
        <f>AVERAGEIF(A:A,A18,G:G)</f>
        <v>46.138999999999996</v>
      </c>
      <c r="J18" s="2">
        <f t="shared" si="0"/>
        <v>25.561000000000007</v>
      </c>
      <c r="K18" s="2">
        <f t="shared" si="1"/>
        <v>115.56100000000001</v>
      </c>
      <c r="L18" s="2">
        <f t="shared" si="2"/>
        <v>1026.2431644110036</v>
      </c>
      <c r="M18" s="2">
        <f>SUMIF(A:A,A18,L:L)</f>
        <v>3181.170011383666</v>
      </c>
      <c r="N18" s="3">
        <f t="shared" si="3"/>
        <v>0.32259928288605799</v>
      </c>
      <c r="O18" s="6">
        <f t="shared" si="4"/>
        <v>3.0998209018127292</v>
      </c>
      <c r="P18" s="3">
        <f t="shared" si="5"/>
        <v>0.32259928288605799</v>
      </c>
      <c r="Q18" s="3">
        <f>IF(ISNUMBER(P18),SUMIF(A:A,A18,P:P),"")</f>
        <v>0.87911859325009623</v>
      </c>
      <c r="R18" s="3">
        <f t="shared" si="6"/>
        <v>0.36695763843807505</v>
      </c>
      <c r="S18" s="7">
        <f t="shared" si="7"/>
        <v>2.7251101905288513</v>
      </c>
    </row>
    <row r="19" spans="1:19" x14ac:dyDescent="0.3">
      <c r="A19" s="1">
        <v>5</v>
      </c>
      <c r="B19" s="5">
        <v>0.53611111111111109</v>
      </c>
      <c r="C19" s="1" t="s">
        <v>21</v>
      </c>
      <c r="D19" s="1">
        <v>4</v>
      </c>
      <c r="E19" s="1">
        <v>4</v>
      </c>
      <c r="F19" s="1" t="s">
        <v>36</v>
      </c>
      <c r="G19" s="1">
        <v>60.18</v>
      </c>
      <c r="H19" s="1">
        <f>1+COUNTIFS(A:A,A19,G:G,"&gt;"&amp;G19)</f>
        <v>2</v>
      </c>
      <c r="I19" s="2">
        <f>AVERAGEIF(A:A,A19,G:G)</f>
        <v>46.138999999999996</v>
      </c>
      <c r="J19" s="2">
        <f t="shared" si="0"/>
        <v>14.041000000000004</v>
      </c>
      <c r="K19" s="2">
        <f t="shared" si="1"/>
        <v>104.041</v>
      </c>
      <c r="L19" s="2">
        <f t="shared" si="2"/>
        <v>514.12169596029537</v>
      </c>
      <c r="M19" s="2">
        <f>SUMIF(A:A,A19,L:L)</f>
        <v>3181.170011383666</v>
      </c>
      <c r="N19" s="3">
        <f t="shared" si="3"/>
        <v>0.16161402695251598</v>
      </c>
      <c r="O19" s="6">
        <f t="shared" si="4"/>
        <v>6.1875817270106834</v>
      </c>
      <c r="P19" s="3">
        <f t="shared" si="5"/>
        <v>0.16161402695251598</v>
      </c>
      <c r="Q19" s="3">
        <f>IF(ISNUMBER(P19),SUMIF(A:A,A19,P:P),"")</f>
        <v>0.87911859325009623</v>
      </c>
      <c r="R19" s="3">
        <f t="shared" si="6"/>
        <v>0.18383643366594019</v>
      </c>
      <c r="S19" s="7">
        <f t="shared" si="7"/>
        <v>5.4396181434696338</v>
      </c>
    </row>
    <row r="20" spans="1:19" x14ac:dyDescent="0.3">
      <c r="A20" s="1">
        <v>5</v>
      </c>
      <c r="B20" s="5">
        <v>0.53611111111111109</v>
      </c>
      <c r="C20" s="1" t="s">
        <v>21</v>
      </c>
      <c r="D20" s="1">
        <v>4</v>
      </c>
      <c r="E20" s="1">
        <v>9</v>
      </c>
      <c r="F20" s="1" t="s">
        <v>40</v>
      </c>
      <c r="G20" s="1">
        <v>56.55</v>
      </c>
      <c r="H20" s="1">
        <f>1+COUNTIFS(A:A,A20,G:G,"&gt;"&amp;G20)</f>
        <v>3</v>
      </c>
      <c r="I20" s="2">
        <f>AVERAGEIF(A:A,A20,G:G)</f>
        <v>46.138999999999996</v>
      </c>
      <c r="J20" s="2">
        <f t="shared" si="0"/>
        <v>10.411000000000001</v>
      </c>
      <c r="K20" s="2">
        <f t="shared" si="1"/>
        <v>100.411</v>
      </c>
      <c r="L20" s="2">
        <f t="shared" si="2"/>
        <v>413.50102777051825</v>
      </c>
      <c r="M20" s="2">
        <f>SUMIF(A:A,A20,L:L)</f>
        <v>3181.170011383666</v>
      </c>
      <c r="N20" s="3">
        <f t="shared" si="3"/>
        <v>0.12998394499219609</v>
      </c>
      <c r="O20" s="6">
        <f t="shared" si="4"/>
        <v>7.6932578101090678</v>
      </c>
      <c r="P20" s="3">
        <f t="shared" si="5"/>
        <v>0.12998394499219609</v>
      </c>
      <c r="Q20" s="3">
        <f>IF(ISNUMBER(P20),SUMIF(A:A,A20,P:P),"")</f>
        <v>0.87911859325009623</v>
      </c>
      <c r="R20" s="3">
        <f t="shared" si="6"/>
        <v>0.14785712188346081</v>
      </c>
      <c r="S20" s="7">
        <f t="shared" si="7"/>
        <v>6.7632859835333994</v>
      </c>
    </row>
    <row r="21" spans="1:19" x14ac:dyDescent="0.3">
      <c r="A21" s="1">
        <v>5</v>
      </c>
      <c r="B21" s="5">
        <v>0.53611111111111109</v>
      </c>
      <c r="C21" s="1" t="s">
        <v>21</v>
      </c>
      <c r="D21" s="1">
        <v>4</v>
      </c>
      <c r="E21" s="1">
        <v>3</v>
      </c>
      <c r="F21" s="1" t="s">
        <v>35</v>
      </c>
      <c r="G21" s="1">
        <v>52.79</v>
      </c>
      <c r="H21" s="1">
        <f>1+COUNTIFS(A:A,A21,G:G,"&gt;"&amp;G21)</f>
        <v>4</v>
      </c>
      <c r="I21" s="2">
        <f>AVERAGEIF(A:A,A21,G:G)</f>
        <v>46.138999999999996</v>
      </c>
      <c r="J21" s="2">
        <f t="shared" si="0"/>
        <v>6.6510000000000034</v>
      </c>
      <c r="K21" s="2">
        <f t="shared" si="1"/>
        <v>96.65100000000001</v>
      </c>
      <c r="L21" s="2">
        <f t="shared" si="2"/>
        <v>329.98922420396656</v>
      </c>
      <c r="M21" s="2">
        <f>SUMIF(A:A,A21,L:L)</f>
        <v>3181.170011383666</v>
      </c>
      <c r="N21" s="3">
        <f t="shared" si="3"/>
        <v>0.10373203036087847</v>
      </c>
      <c r="O21" s="6">
        <f t="shared" si="4"/>
        <v>9.6402239165766908</v>
      </c>
      <c r="P21" s="3">
        <f t="shared" si="5"/>
        <v>0.10373203036087847</v>
      </c>
      <c r="Q21" s="3">
        <f>IF(ISNUMBER(P21),SUMIF(A:A,A21,P:P),"")</f>
        <v>0.87911859325009623</v>
      </c>
      <c r="R21" s="3">
        <f t="shared" si="6"/>
        <v>0.11799549134478178</v>
      </c>
      <c r="S21" s="7">
        <f t="shared" si="7"/>
        <v>8.4749000881568328</v>
      </c>
    </row>
    <row r="22" spans="1:19" x14ac:dyDescent="0.3">
      <c r="A22" s="1">
        <v>5</v>
      </c>
      <c r="B22" s="5">
        <v>0.53611111111111109</v>
      </c>
      <c r="C22" s="1" t="s">
        <v>21</v>
      </c>
      <c r="D22" s="1">
        <v>4</v>
      </c>
      <c r="E22" s="1">
        <v>5</v>
      </c>
      <c r="F22" s="1" t="s">
        <v>37</v>
      </c>
      <c r="G22" s="1">
        <v>51.79</v>
      </c>
      <c r="H22" s="1">
        <f>1+COUNTIFS(A:A,A22,G:G,"&gt;"&amp;G22)</f>
        <v>5</v>
      </c>
      <c r="I22" s="2">
        <f>AVERAGEIF(A:A,A22,G:G)</f>
        <v>46.138999999999996</v>
      </c>
      <c r="J22" s="2">
        <f t="shared" si="0"/>
        <v>5.6510000000000034</v>
      </c>
      <c r="K22" s="2">
        <f t="shared" si="1"/>
        <v>95.65100000000001</v>
      </c>
      <c r="L22" s="2">
        <f t="shared" si="2"/>
        <v>310.77214782027647</v>
      </c>
      <c r="M22" s="2">
        <f>SUMIF(A:A,A22,L:L)</f>
        <v>3181.170011383666</v>
      </c>
      <c r="N22" s="3">
        <f t="shared" si="3"/>
        <v>9.7691147190559796E-2</v>
      </c>
      <c r="O22" s="6">
        <f t="shared" si="4"/>
        <v>10.236342071501779</v>
      </c>
      <c r="P22" s="3">
        <f t="shared" si="5"/>
        <v>9.7691147190559796E-2</v>
      </c>
      <c r="Q22" s="3">
        <f>IF(ISNUMBER(P22),SUMIF(A:A,A22,P:P),"")</f>
        <v>0.87911859325009623</v>
      </c>
      <c r="R22" s="3">
        <f t="shared" si="6"/>
        <v>0.11112396887136262</v>
      </c>
      <c r="S22" s="7">
        <f t="shared" si="7"/>
        <v>8.9989586419254195</v>
      </c>
    </row>
    <row r="23" spans="1:19" x14ac:dyDescent="0.3">
      <c r="A23" s="1">
        <v>5</v>
      </c>
      <c r="B23" s="5">
        <v>0.53611111111111109</v>
      </c>
      <c r="C23" s="1" t="s">
        <v>21</v>
      </c>
      <c r="D23" s="1">
        <v>4</v>
      </c>
      <c r="E23" s="1">
        <v>10</v>
      </c>
      <c r="F23" s="1" t="s">
        <v>41</v>
      </c>
      <c r="G23" s="1">
        <v>44.61</v>
      </c>
      <c r="H23" s="1">
        <f>1+COUNTIFS(A:A,A23,G:G,"&gt;"&amp;G23)</f>
        <v>6</v>
      </c>
      <c r="I23" s="2">
        <f>AVERAGEIF(A:A,A23,G:G)</f>
        <v>46.138999999999996</v>
      </c>
      <c r="J23" s="2">
        <f t="shared" ref="J23:J37" si="8">G23-I23</f>
        <v>-1.5289999999999964</v>
      </c>
      <c r="K23" s="2">
        <f t="shared" ref="K23:K37" si="9">90+J23</f>
        <v>88.471000000000004</v>
      </c>
      <c r="L23" s="2">
        <f t="shared" ref="L23:L37" si="10">EXP(0.06*K23)</f>
        <v>201.99844513094081</v>
      </c>
      <c r="M23" s="2">
        <f>SUMIF(A:A,A23,L:L)</f>
        <v>3181.170011383666</v>
      </c>
      <c r="N23" s="3">
        <f t="shared" ref="N23:N37" si="11">L23/M23</f>
        <v>6.3498160867887898E-2</v>
      </c>
      <c r="O23" s="6">
        <f t="shared" ref="O23:O37" si="12">1/N23</f>
        <v>15.748487614949443</v>
      </c>
      <c r="P23" s="3">
        <f t="shared" ref="P23:P37" si="13">IF(O23&gt;21,"",N23)</f>
        <v>6.3498160867887898E-2</v>
      </c>
      <c r="Q23" s="3">
        <f>IF(ISNUMBER(P23),SUMIF(A:A,A23,P:P),"")</f>
        <v>0.87911859325009623</v>
      </c>
      <c r="R23" s="3">
        <f t="shared" ref="R23:R37" si="14">IFERROR(P23*(1/Q23),"")</f>
        <v>7.222934579637949E-2</v>
      </c>
      <c r="S23" s="7">
        <f t="shared" ref="S23:S37" si="15">IFERROR(1/R23,"")</f>
        <v>13.84478827787092</v>
      </c>
    </row>
    <row r="24" spans="1:19" x14ac:dyDescent="0.3">
      <c r="A24" s="1">
        <v>5</v>
      </c>
      <c r="B24" s="5">
        <v>0.53611111111111109</v>
      </c>
      <c r="C24" s="1" t="s">
        <v>21</v>
      </c>
      <c r="D24" s="1">
        <v>4</v>
      </c>
      <c r="E24" s="1">
        <v>1</v>
      </c>
      <c r="F24" s="1" t="s">
        <v>33</v>
      </c>
      <c r="G24" s="1">
        <v>37.39</v>
      </c>
      <c r="H24" s="1">
        <f>1+COUNTIFS(A:A,A24,G:G,"&gt;"&amp;G24)</f>
        <v>7</v>
      </c>
      <c r="I24" s="2">
        <f>AVERAGEIF(A:A,A24,G:G)</f>
        <v>46.138999999999996</v>
      </c>
      <c r="J24" s="2">
        <f t="shared" si="8"/>
        <v>-8.7489999999999952</v>
      </c>
      <c r="K24" s="2">
        <f t="shared" si="9"/>
        <v>81.251000000000005</v>
      </c>
      <c r="L24" s="2">
        <f t="shared" si="10"/>
        <v>130.98201189576949</v>
      </c>
      <c r="M24" s="2">
        <f>SUMIF(A:A,A24,L:L)</f>
        <v>3181.170011383666</v>
      </c>
      <c r="N24" s="3">
        <f t="shared" si="11"/>
        <v>4.1174162785093713E-2</v>
      </c>
      <c r="O24" s="6">
        <f t="shared" si="12"/>
        <v>24.287075494878795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5</v>
      </c>
      <c r="B25" s="5">
        <v>0.53611111111111109</v>
      </c>
      <c r="C25" s="1" t="s">
        <v>21</v>
      </c>
      <c r="D25" s="1">
        <v>4</v>
      </c>
      <c r="E25" s="1">
        <v>7</v>
      </c>
      <c r="F25" s="1" t="s">
        <v>19</v>
      </c>
      <c r="G25" s="1">
        <v>33.82</v>
      </c>
      <c r="H25" s="1">
        <f>1+COUNTIFS(A:A,A25,G:G,"&gt;"&amp;G25)</f>
        <v>8</v>
      </c>
      <c r="I25" s="2">
        <f>AVERAGEIF(A:A,A25,G:G)</f>
        <v>46.138999999999996</v>
      </c>
      <c r="J25" s="2">
        <f t="shared" si="8"/>
        <v>-12.318999999999996</v>
      </c>
      <c r="K25" s="2">
        <f t="shared" si="9"/>
        <v>77.681000000000012</v>
      </c>
      <c r="L25" s="2">
        <f t="shared" si="10"/>
        <v>105.72696826273827</v>
      </c>
      <c r="M25" s="2">
        <f>SUMIF(A:A,A25,L:L)</f>
        <v>3181.170011383666</v>
      </c>
      <c r="N25" s="3">
        <f t="shared" si="11"/>
        <v>3.3235246115234124E-2</v>
      </c>
      <c r="O25" s="6">
        <f t="shared" si="12"/>
        <v>30.088539032711644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5</v>
      </c>
      <c r="B26" s="5">
        <v>0.53611111111111109</v>
      </c>
      <c r="C26" s="1" t="s">
        <v>21</v>
      </c>
      <c r="D26" s="1">
        <v>4</v>
      </c>
      <c r="E26" s="1">
        <v>8</v>
      </c>
      <c r="F26" s="1" t="s">
        <v>39</v>
      </c>
      <c r="G26" s="1">
        <v>33.64</v>
      </c>
      <c r="H26" s="1">
        <f>1+COUNTIFS(A:A,A26,G:G,"&gt;"&amp;G26)</f>
        <v>9</v>
      </c>
      <c r="I26" s="2">
        <f>AVERAGEIF(A:A,A26,G:G)</f>
        <v>46.138999999999996</v>
      </c>
      <c r="J26" s="2">
        <f t="shared" si="8"/>
        <v>-12.498999999999995</v>
      </c>
      <c r="K26" s="2">
        <f t="shared" si="9"/>
        <v>77.501000000000005</v>
      </c>
      <c r="L26" s="2">
        <f t="shared" si="10"/>
        <v>104.59126086450554</v>
      </c>
      <c r="M26" s="2">
        <f>SUMIF(A:A,A26,L:L)</f>
        <v>3181.170011383666</v>
      </c>
      <c r="N26" s="3">
        <f t="shared" si="11"/>
        <v>3.2878236777736075E-2</v>
      </c>
      <c r="O26" s="6">
        <f t="shared" si="12"/>
        <v>30.415256352103498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>
        <v>5</v>
      </c>
      <c r="B27" s="5">
        <v>0.53611111111111109</v>
      </c>
      <c r="C27" s="1" t="s">
        <v>21</v>
      </c>
      <c r="D27" s="1">
        <v>4</v>
      </c>
      <c r="E27" s="1">
        <v>2</v>
      </c>
      <c r="F27" s="1" t="s">
        <v>34</v>
      </c>
      <c r="G27" s="1">
        <v>18.920000000000002</v>
      </c>
      <c r="H27" s="1">
        <f>1+COUNTIFS(A:A,A27,G:G,"&gt;"&amp;G27)</f>
        <v>10</v>
      </c>
      <c r="I27" s="2">
        <f>AVERAGEIF(A:A,A27,G:G)</f>
        <v>46.138999999999996</v>
      </c>
      <c r="J27" s="2">
        <f t="shared" si="8"/>
        <v>-27.218999999999994</v>
      </c>
      <c r="K27" s="2">
        <f t="shared" si="9"/>
        <v>62.781000000000006</v>
      </c>
      <c r="L27" s="2">
        <f t="shared" si="10"/>
        <v>43.244065063651341</v>
      </c>
      <c r="M27" s="2">
        <f>SUMIF(A:A,A27,L:L)</f>
        <v>3181.170011383666</v>
      </c>
      <c r="N27" s="3">
        <f t="shared" si="11"/>
        <v>1.3593761071839764E-2</v>
      </c>
      <c r="O27" s="6">
        <f t="shared" si="12"/>
        <v>73.563158475071035</v>
      </c>
      <c r="P27" s="3" t="str">
        <f t="shared" si="13"/>
        <v/>
      </c>
      <c r="Q27" s="3" t="str">
        <f>IF(ISNUMBER(P27),SUMIF(A:A,A27,P:P),"")</f>
        <v/>
      </c>
      <c r="R27" s="3" t="str">
        <f t="shared" si="14"/>
        <v/>
      </c>
      <c r="S27" s="7" t="str">
        <f t="shared" si="15"/>
        <v/>
      </c>
    </row>
    <row r="28" spans="1:19" x14ac:dyDescent="0.3">
      <c r="A28" s="1">
        <v>8</v>
      </c>
      <c r="B28" s="5">
        <v>0.56041666666666667</v>
      </c>
      <c r="C28" s="1" t="s">
        <v>21</v>
      </c>
      <c r="D28" s="1">
        <v>5</v>
      </c>
      <c r="E28" s="1">
        <v>2</v>
      </c>
      <c r="F28" s="1" t="s">
        <v>43</v>
      </c>
      <c r="G28" s="1">
        <v>62.5</v>
      </c>
      <c r="H28" s="1">
        <f>1+COUNTIFS(A:A,A28,G:G,"&gt;"&amp;G28)</f>
        <v>1</v>
      </c>
      <c r="I28" s="2">
        <f>AVERAGEIF(A:A,A28,G:G)</f>
        <v>47.795999999999992</v>
      </c>
      <c r="J28" s="2">
        <f t="shared" si="8"/>
        <v>14.704000000000008</v>
      </c>
      <c r="K28" s="2">
        <f t="shared" si="9"/>
        <v>104.70400000000001</v>
      </c>
      <c r="L28" s="2">
        <f t="shared" si="10"/>
        <v>534.98569060200327</v>
      </c>
      <c r="M28" s="2">
        <f>SUMIF(A:A,A28,L:L)</f>
        <v>2647.5784938639131</v>
      </c>
      <c r="N28" s="3">
        <f t="shared" si="11"/>
        <v>0.20206603575376444</v>
      </c>
      <c r="O28" s="6">
        <f t="shared" si="12"/>
        <v>4.9488772136777577</v>
      </c>
      <c r="P28" s="3">
        <f t="shared" si="13"/>
        <v>0.20206603575376444</v>
      </c>
      <c r="Q28" s="3">
        <f>IF(ISNUMBER(P28),SUMIF(A:A,A28,P:P),"")</f>
        <v>0.92737800375586177</v>
      </c>
      <c r="R28" s="3">
        <f t="shared" si="14"/>
        <v>0.2178896145211566</v>
      </c>
      <c r="S28" s="7">
        <f t="shared" si="15"/>
        <v>4.5894798712533511</v>
      </c>
    </row>
    <row r="29" spans="1:19" x14ac:dyDescent="0.3">
      <c r="A29" s="1">
        <v>8</v>
      </c>
      <c r="B29" s="5">
        <v>0.56041666666666667</v>
      </c>
      <c r="C29" s="1" t="s">
        <v>21</v>
      </c>
      <c r="D29" s="1">
        <v>5</v>
      </c>
      <c r="E29" s="1">
        <v>3</v>
      </c>
      <c r="F29" s="1" t="s">
        <v>44</v>
      </c>
      <c r="G29" s="1">
        <v>61.27</v>
      </c>
      <c r="H29" s="1">
        <f>1+COUNTIFS(A:A,A29,G:G,"&gt;"&amp;G29)</f>
        <v>2</v>
      </c>
      <c r="I29" s="2">
        <f>AVERAGEIF(A:A,A29,G:G)</f>
        <v>47.795999999999992</v>
      </c>
      <c r="J29" s="2">
        <f t="shared" si="8"/>
        <v>13.474000000000011</v>
      </c>
      <c r="K29" s="2">
        <f t="shared" si="9"/>
        <v>103.47400000000002</v>
      </c>
      <c r="L29" s="2">
        <f t="shared" si="10"/>
        <v>496.92544262289215</v>
      </c>
      <c r="M29" s="2">
        <f>SUMIF(A:A,A29,L:L)</f>
        <v>2647.5784938639131</v>
      </c>
      <c r="N29" s="3">
        <f t="shared" si="11"/>
        <v>0.18769054204609142</v>
      </c>
      <c r="O29" s="6">
        <f t="shared" si="12"/>
        <v>5.3279189728933094</v>
      </c>
      <c r="P29" s="3">
        <f t="shared" si="13"/>
        <v>0.18769054204609142</v>
      </c>
      <c r="Q29" s="3">
        <f>IF(ISNUMBER(P29),SUMIF(A:A,A29,P:P),"")</f>
        <v>0.92737800375586177</v>
      </c>
      <c r="R29" s="3">
        <f t="shared" si="14"/>
        <v>0.20238839101849362</v>
      </c>
      <c r="S29" s="7">
        <f t="shared" si="15"/>
        <v>4.9409948612547794</v>
      </c>
    </row>
    <row r="30" spans="1:19" x14ac:dyDescent="0.3">
      <c r="A30" s="1">
        <v>8</v>
      </c>
      <c r="B30" s="5">
        <v>0.56041666666666667</v>
      </c>
      <c r="C30" s="1" t="s">
        <v>21</v>
      </c>
      <c r="D30" s="1">
        <v>5</v>
      </c>
      <c r="E30" s="1">
        <v>7</v>
      </c>
      <c r="F30" s="1" t="s">
        <v>48</v>
      </c>
      <c r="G30" s="1">
        <v>59.01</v>
      </c>
      <c r="H30" s="1">
        <f>1+COUNTIFS(A:A,A30,G:G,"&gt;"&amp;G30)</f>
        <v>3</v>
      </c>
      <c r="I30" s="2">
        <f>AVERAGEIF(A:A,A30,G:G)</f>
        <v>47.795999999999992</v>
      </c>
      <c r="J30" s="2">
        <f t="shared" si="8"/>
        <v>11.214000000000006</v>
      </c>
      <c r="K30" s="2">
        <f t="shared" si="9"/>
        <v>101.214</v>
      </c>
      <c r="L30" s="2">
        <f t="shared" si="10"/>
        <v>433.91124127782615</v>
      </c>
      <c r="M30" s="2">
        <f>SUMIF(A:A,A30,L:L)</f>
        <v>2647.5784938639131</v>
      </c>
      <c r="N30" s="3">
        <f t="shared" si="11"/>
        <v>0.16388984964316206</v>
      </c>
      <c r="O30" s="6">
        <f t="shared" si="12"/>
        <v>6.1016591459282168</v>
      </c>
      <c r="P30" s="3">
        <f t="shared" si="13"/>
        <v>0.16388984964316206</v>
      </c>
      <c r="Q30" s="3">
        <f>IF(ISNUMBER(P30),SUMIF(A:A,A30,P:P),"")</f>
        <v>0.92737800375586177</v>
      </c>
      <c r="R30" s="3">
        <f t="shared" si="14"/>
        <v>0.17672389142228037</v>
      </c>
      <c r="S30" s="7">
        <f t="shared" si="15"/>
        <v>5.6585444783496062</v>
      </c>
    </row>
    <row r="31" spans="1:19" x14ac:dyDescent="0.3">
      <c r="A31" s="1">
        <v>8</v>
      </c>
      <c r="B31" s="5">
        <v>0.56041666666666667</v>
      </c>
      <c r="C31" s="1" t="s">
        <v>21</v>
      </c>
      <c r="D31" s="1">
        <v>5</v>
      </c>
      <c r="E31" s="1">
        <v>6</v>
      </c>
      <c r="F31" s="1" t="s">
        <v>47</v>
      </c>
      <c r="G31" s="1">
        <v>49.22</v>
      </c>
      <c r="H31" s="1">
        <f>1+COUNTIFS(A:A,A31,G:G,"&gt;"&amp;G31)</f>
        <v>4</v>
      </c>
      <c r="I31" s="2">
        <f>AVERAGEIF(A:A,A31,G:G)</f>
        <v>47.795999999999992</v>
      </c>
      <c r="J31" s="2">
        <f t="shared" si="8"/>
        <v>1.4240000000000066</v>
      </c>
      <c r="K31" s="2">
        <f t="shared" si="9"/>
        <v>91.424000000000007</v>
      </c>
      <c r="L31" s="2">
        <f t="shared" si="10"/>
        <v>241.15502887034705</v>
      </c>
      <c r="M31" s="2">
        <f>SUMIF(A:A,A31,L:L)</f>
        <v>2647.5784938639131</v>
      </c>
      <c r="N31" s="3">
        <f t="shared" si="11"/>
        <v>9.108512908276499E-2</v>
      </c>
      <c r="O31" s="6">
        <f t="shared" si="12"/>
        <v>10.978740548211164</v>
      </c>
      <c r="P31" s="3">
        <f t="shared" si="13"/>
        <v>9.108512908276499E-2</v>
      </c>
      <c r="Q31" s="3">
        <f>IF(ISNUMBER(P31),SUMIF(A:A,A31,P:P),"")</f>
        <v>0.92737800375586177</v>
      </c>
      <c r="R31" s="3">
        <f t="shared" si="14"/>
        <v>9.8217909756185814E-2</v>
      </c>
      <c r="S31" s="7">
        <f t="shared" si="15"/>
        <v>10.181442493353606</v>
      </c>
    </row>
    <row r="32" spans="1:19" x14ac:dyDescent="0.3">
      <c r="A32" s="1">
        <v>8</v>
      </c>
      <c r="B32" s="5">
        <v>0.56041666666666667</v>
      </c>
      <c r="C32" s="1" t="s">
        <v>21</v>
      </c>
      <c r="D32" s="1">
        <v>5</v>
      </c>
      <c r="E32" s="1">
        <v>5</v>
      </c>
      <c r="F32" s="1" t="s">
        <v>46</v>
      </c>
      <c r="G32" s="1">
        <v>49.16</v>
      </c>
      <c r="H32" s="1">
        <f>1+COUNTIFS(A:A,A32,G:G,"&gt;"&amp;G32)</f>
        <v>5</v>
      </c>
      <c r="I32" s="2">
        <f>AVERAGEIF(A:A,A32,G:G)</f>
        <v>47.795999999999992</v>
      </c>
      <c r="J32" s="2">
        <f t="shared" si="8"/>
        <v>1.3640000000000043</v>
      </c>
      <c r="K32" s="2">
        <f t="shared" si="9"/>
        <v>91.364000000000004</v>
      </c>
      <c r="L32" s="2">
        <f t="shared" si="10"/>
        <v>240.28843157746573</v>
      </c>
      <c r="M32" s="2">
        <f>SUMIF(A:A,A32,L:L)</f>
        <v>2647.5784938639131</v>
      </c>
      <c r="N32" s="3">
        <f t="shared" si="11"/>
        <v>9.075781214206248E-2</v>
      </c>
      <c r="O32" s="6">
        <f t="shared" si="12"/>
        <v>11.018335241871057</v>
      </c>
      <c r="P32" s="3">
        <f t="shared" si="13"/>
        <v>9.075781214206248E-2</v>
      </c>
      <c r="Q32" s="3">
        <f>IF(ISNUMBER(P32),SUMIF(A:A,A32,P:P),"")</f>
        <v>0.92737800375586177</v>
      </c>
      <c r="R32" s="3">
        <f t="shared" si="14"/>
        <v>9.7864960970063128E-2</v>
      </c>
      <c r="S32" s="7">
        <f t="shared" si="15"/>
        <v>10.218161741319243</v>
      </c>
    </row>
    <row r="33" spans="1:19" x14ac:dyDescent="0.3">
      <c r="A33" s="1">
        <v>8</v>
      </c>
      <c r="B33" s="5">
        <v>0.56041666666666667</v>
      </c>
      <c r="C33" s="1" t="s">
        <v>21</v>
      </c>
      <c r="D33" s="1">
        <v>5</v>
      </c>
      <c r="E33" s="1">
        <v>1</v>
      </c>
      <c r="F33" s="1" t="s">
        <v>42</v>
      </c>
      <c r="G33" s="1">
        <v>45.91</v>
      </c>
      <c r="H33" s="1">
        <f>1+COUNTIFS(A:A,A33,G:G,"&gt;"&amp;G33)</f>
        <v>6</v>
      </c>
      <c r="I33" s="2">
        <f>AVERAGEIF(A:A,A33,G:G)</f>
        <v>47.795999999999992</v>
      </c>
      <c r="J33" s="2">
        <f t="shared" si="8"/>
        <v>-1.8859999999999957</v>
      </c>
      <c r="K33" s="2">
        <f t="shared" si="9"/>
        <v>88.114000000000004</v>
      </c>
      <c r="L33" s="2">
        <f t="shared" si="10"/>
        <v>197.71764943186093</v>
      </c>
      <c r="M33" s="2">
        <f>SUMIF(A:A,A33,L:L)</f>
        <v>2647.5784938639131</v>
      </c>
      <c r="N33" s="3">
        <f t="shared" si="11"/>
        <v>7.4678673319826305E-2</v>
      </c>
      <c r="O33" s="6">
        <f t="shared" si="12"/>
        <v>13.390703872272887</v>
      </c>
      <c r="P33" s="3">
        <f t="shared" si="13"/>
        <v>7.4678673319826305E-2</v>
      </c>
      <c r="Q33" s="3">
        <f>IF(ISNUMBER(P33),SUMIF(A:A,A33,P:P),"")</f>
        <v>0.92737800375586177</v>
      </c>
      <c r="R33" s="3">
        <f t="shared" si="14"/>
        <v>8.052668169546745E-2</v>
      </c>
      <c r="S33" s="7">
        <f t="shared" si="15"/>
        <v>12.418244225954318</v>
      </c>
    </row>
    <row r="34" spans="1:19" x14ac:dyDescent="0.3">
      <c r="A34" s="1">
        <v>8</v>
      </c>
      <c r="B34" s="5">
        <v>0.56041666666666667</v>
      </c>
      <c r="C34" s="1" t="s">
        <v>21</v>
      </c>
      <c r="D34" s="1">
        <v>5</v>
      </c>
      <c r="E34" s="1">
        <v>10</v>
      </c>
      <c r="F34" s="1" t="s">
        <v>50</v>
      </c>
      <c r="G34" s="1">
        <v>43.23</v>
      </c>
      <c r="H34" s="1">
        <f>1+COUNTIFS(A:A,A34,G:G,"&gt;"&amp;G34)</f>
        <v>7</v>
      </c>
      <c r="I34" s="2">
        <f>AVERAGEIF(A:A,A34,G:G)</f>
        <v>47.795999999999992</v>
      </c>
      <c r="J34" s="2">
        <f t="shared" si="8"/>
        <v>-4.5659999999999954</v>
      </c>
      <c r="K34" s="2">
        <f t="shared" si="9"/>
        <v>85.433999999999997</v>
      </c>
      <c r="L34" s="2">
        <f t="shared" si="10"/>
        <v>168.34913373927617</v>
      </c>
      <c r="M34" s="2">
        <f>SUMIF(A:A,A34,L:L)</f>
        <v>2647.5784938639131</v>
      </c>
      <c r="N34" s="3">
        <f t="shared" si="11"/>
        <v>6.3586078422016898E-2</v>
      </c>
      <c r="O34" s="6">
        <f t="shared" si="12"/>
        <v>15.726712903460745</v>
      </c>
      <c r="P34" s="3">
        <f t="shared" si="13"/>
        <v>6.3586078422016898E-2</v>
      </c>
      <c r="Q34" s="3">
        <f>IF(ISNUMBER(P34),SUMIF(A:A,A34,P:P),"")</f>
        <v>0.92737800375586177</v>
      </c>
      <c r="R34" s="3">
        <f t="shared" si="14"/>
        <v>6.8565437356174708E-2</v>
      </c>
      <c r="S34" s="7">
        <f t="shared" si="15"/>
        <v>14.58460761805298</v>
      </c>
    </row>
    <row r="35" spans="1:19" x14ac:dyDescent="0.3">
      <c r="A35" s="1">
        <v>8</v>
      </c>
      <c r="B35" s="5">
        <v>0.56041666666666667</v>
      </c>
      <c r="C35" s="1" t="s">
        <v>21</v>
      </c>
      <c r="D35" s="1">
        <v>5</v>
      </c>
      <c r="E35" s="1">
        <v>8</v>
      </c>
      <c r="F35" s="1" t="s">
        <v>49</v>
      </c>
      <c r="G35" s="1">
        <v>40.39</v>
      </c>
      <c r="H35" s="1">
        <f>1+COUNTIFS(A:A,A35,G:G,"&gt;"&amp;G35)</f>
        <v>8</v>
      </c>
      <c r="I35" s="2">
        <f>AVERAGEIF(A:A,A35,G:G)</f>
        <v>47.795999999999992</v>
      </c>
      <c r="J35" s="2">
        <f t="shared" si="8"/>
        <v>-7.4059999999999917</v>
      </c>
      <c r="K35" s="2">
        <f t="shared" si="9"/>
        <v>82.594000000000008</v>
      </c>
      <c r="L35" s="2">
        <f t="shared" si="10"/>
        <v>141.97344030479496</v>
      </c>
      <c r="M35" s="2">
        <f>SUMIF(A:A,A35,L:L)</f>
        <v>2647.5784938639131</v>
      </c>
      <c r="N35" s="3">
        <f t="shared" si="11"/>
        <v>5.3623883346173032E-2</v>
      </c>
      <c r="O35" s="6">
        <f t="shared" si="12"/>
        <v>18.648406970909296</v>
      </c>
      <c r="P35" s="3">
        <f t="shared" si="13"/>
        <v>5.3623883346173032E-2</v>
      </c>
      <c r="Q35" s="3">
        <f>IF(ISNUMBER(P35),SUMIF(A:A,A35,P:P),"")</f>
        <v>0.92737800375586177</v>
      </c>
      <c r="R35" s="3">
        <f t="shared" si="14"/>
        <v>5.7823113260178055E-2</v>
      </c>
      <c r="S35" s="7">
        <f t="shared" si="15"/>
        <v>17.294122429908761</v>
      </c>
    </row>
    <row r="36" spans="1:19" x14ac:dyDescent="0.3">
      <c r="A36" s="1">
        <v>8</v>
      </c>
      <c r="B36" s="5">
        <v>0.56041666666666667</v>
      </c>
      <c r="C36" s="1" t="s">
        <v>21</v>
      </c>
      <c r="D36" s="1">
        <v>5</v>
      </c>
      <c r="E36" s="1">
        <v>9</v>
      </c>
      <c r="F36" s="1" t="s">
        <v>20</v>
      </c>
      <c r="G36" s="1">
        <v>36.57</v>
      </c>
      <c r="H36" s="1">
        <f>1+COUNTIFS(A:A,A36,G:G,"&gt;"&amp;G36)</f>
        <v>9</v>
      </c>
      <c r="I36" s="2">
        <f>AVERAGEIF(A:A,A36,G:G)</f>
        <v>47.795999999999992</v>
      </c>
      <c r="J36" s="2">
        <f t="shared" si="8"/>
        <v>-11.225999999999992</v>
      </c>
      <c r="K36" s="2">
        <f t="shared" si="9"/>
        <v>78.774000000000001</v>
      </c>
      <c r="L36" s="2">
        <f t="shared" si="10"/>
        <v>112.89294722683067</v>
      </c>
      <c r="M36" s="2">
        <f>SUMIF(A:A,A36,L:L)</f>
        <v>2647.5784938639131</v>
      </c>
      <c r="N36" s="3">
        <f t="shared" si="11"/>
        <v>4.2640075634574719E-2</v>
      </c>
      <c r="O36" s="6">
        <f t="shared" si="12"/>
        <v>23.452115999277208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8</v>
      </c>
      <c r="B37" s="5">
        <v>0.56041666666666667</v>
      </c>
      <c r="C37" s="1" t="s">
        <v>21</v>
      </c>
      <c r="D37" s="1">
        <v>5</v>
      </c>
      <c r="E37" s="1">
        <v>4</v>
      </c>
      <c r="F37" s="1" t="s">
        <v>45</v>
      </c>
      <c r="G37" s="1">
        <v>30.7</v>
      </c>
      <c r="H37" s="1">
        <f>1+COUNTIFS(A:A,A37,G:G,"&gt;"&amp;G37)</f>
        <v>10</v>
      </c>
      <c r="I37" s="2">
        <f>AVERAGEIF(A:A,A37,G:G)</f>
        <v>47.795999999999992</v>
      </c>
      <c r="J37" s="2">
        <f t="shared" si="8"/>
        <v>-17.095999999999993</v>
      </c>
      <c r="K37" s="2">
        <f t="shared" si="9"/>
        <v>72.904000000000011</v>
      </c>
      <c r="L37" s="2">
        <f t="shared" si="10"/>
        <v>79.379488210616373</v>
      </c>
      <c r="M37" s="2">
        <f>SUMIF(A:A,A37,L:L)</f>
        <v>2647.5784938639131</v>
      </c>
      <c r="N37" s="3">
        <f t="shared" si="11"/>
        <v>2.9981920609563811E-2</v>
      </c>
      <c r="O37" s="6">
        <f t="shared" si="12"/>
        <v>33.35343365831654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>
        <v>13</v>
      </c>
      <c r="B38" s="5">
        <v>0.58611111111111114</v>
      </c>
      <c r="C38" s="1" t="s">
        <v>21</v>
      </c>
      <c r="D38" s="1">
        <v>6</v>
      </c>
      <c r="E38" s="1">
        <v>4</v>
      </c>
      <c r="F38" s="1" t="s">
        <v>54</v>
      </c>
      <c r="G38" s="1">
        <v>60.77</v>
      </c>
      <c r="H38" s="1">
        <f>1+COUNTIFS(A:A,A38,G:G,"&gt;"&amp;G38)</f>
        <v>1</v>
      </c>
      <c r="I38" s="2">
        <f>AVERAGEIF(A:A,A38,G:G)</f>
        <v>49.183000000000007</v>
      </c>
      <c r="J38" s="2">
        <f t="shared" ref="J38:J57" si="16">G38-I38</f>
        <v>11.586999999999996</v>
      </c>
      <c r="K38" s="2">
        <f t="shared" ref="K38:K57" si="17">90+J38</f>
        <v>101.58699999999999</v>
      </c>
      <c r="L38" s="2">
        <f t="shared" ref="L38:L57" si="18">EXP(0.06*K38)</f>
        <v>443.73165540379608</v>
      </c>
      <c r="M38" s="2">
        <f>SUMIF(A:A,A38,L:L)</f>
        <v>2684.5941562328371</v>
      </c>
      <c r="N38" s="3">
        <f t="shared" ref="N38:N57" si="19">L38/M38</f>
        <v>0.16528817004744714</v>
      </c>
      <c r="O38" s="6">
        <f t="shared" ref="O38:O57" si="20">1/N38</f>
        <v>6.0500397560995616</v>
      </c>
      <c r="P38" s="3">
        <f t="shared" ref="P38:P57" si="21">IF(O38&gt;21,"",N38)</f>
        <v>0.16528817004744714</v>
      </c>
      <c r="Q38" s="3">
        <f>IF(ISNUMBER(P38),SUMIF(A:A,A38,P:P),"")</f>
        <v>0.95177806324733116</v>
      </c>
      <c r="R38" s="3">
        <f t="shared" ref="R38:R57" si="22">IFERROR(P38*(1/Q38),"")</f>
        <v>0.17366251275376893</v>
      </c>
      <c r="S38" s="7">
        <f t="shared" ref="S38:S57" si="23">IFERROR(1/R38,"")</f>
        <v>5.7582951216297973</v>
      </c>
    </row>
    <row r="39" spans="1:19" x14ac:dyDescent="0.3">
      <c r="A39" s="1">
        <v>13</v>
      </c>
      <c r="B39" s="5">
        <v>0.58611111111111114</v>
      </c>
      <c r="C39" s="1" t="s">
        <v>21</v>
      </c>
      <c r="D39" s="1">
        <v>6</v>
      </c>
      <c r="E39" s="1">
        <v>5</v>
      </c>
      <c r="F39" s="1" t="s">
        <v>55</v>
      </c>
      <c r="G39" s="1">
        <v>60.39</v>
      </c>
      <c r="H39" s="1">
        <f>1+COUNTIFS(A:A,A39,G:G,"&gt;"&amp;G39)</f>
        <v>2</v>
      </c>
      <c r="I39" s="2">
        <f>AVERAGEIF(A:A,A39,G:G)</f>
        <v>49.183000000000007</v>
      </c>
      <c r="J39" s="2">
        <f t="shared" si="16"/>
        <v>11.206999999999994</v>
      </c>
      <c r="K39" s="2">
        <f t="shared" si="17"/>
        <v>101.20699999999999</v>
      </c>
      <c r="L39" s="2">
        <f t="shared" si="18"/>
        <v>433.72903682210352</v>
      </c>
      <c r="M39" s="2">
        <f>SUMIF(A:A,A39,L:L)</f>
        <v>2684.5941562328371</v>
      </c>
      <c r="N39" s="3">
        <f t="shared" si="19"/>
        <v>0.16156223681524168</v>
      </c>
      <c r="O39" s="6">
        <f t="shared" si="20"/>
        <v>6.1895652085058321</v>
      </c>
      <c r="P39" s="3">
        <f t="shared" si="21"/>
        <v>0.16156223681524168</v>
      </c>
      <c r="Q39" s="3">
        <f>IF(ISNUMBER(P39),SUMIF(A:A,A39,P:P),"")</f>
        <v>0.95177806324733116</v>
      </c>
      <c r="R39" s="3">
        <f t="shared" si="22"/>
        <v>0.1697478047182705</v>
      </c>
      <c r="S39" s="7">
        <f t="shared" si="23"/>
        <v>5.8910923864947442</v>
      </c>
    </row>
    <row r="40" spans="1:19" x14ac:dyDescent="0.3">
      <c r="A40" s="1">
        <v>13</v>
      </c>
      <c r="B40" s="5">
        <v>0.58611111111111114</v>
      </c>
      <c r="C40" s="1" t="s">
        <v>21</v>
      </c>
      <c r="D40" s="1">
        <v>6</v>
      </c>
      <c r="E40" s="1">
        <v>1</v>
      </c>
      <c r="F40" s="1" t="s">
        <v>51</v>
      </c>
      <c r="G40" s="1">
        <v>57.93</v>
      </c>
      <c r="H40" s="1">
        <f>1+COUNTIFS(A:A,A40,G:G,"&gt;"&amp;G40)</f>
        <v>3</v>
      </c>
      <c r="I40" s="2">
        <f>AVERAGEIF(A:A,A40,G:G)</f>
        <v>49.183000000000007</v>
      </c>
      <c r="J40" s="2">
        <f t="shared" si="16"/>
        <v>8.7469999999999928</v>
      </c>
      <c r="K40" s="2">
        <f t="shared" si="17"/>
        <v>98.746999999999986</v>
      </c>
      <c r="L40" s="2">
        <f t="shared" si="18"/>
        <v>374.21107130485342</v>
      </c>
      <c r="M40" s="2">
        <f>SUMIF(A:A,A40,L:L)</f>
        <v>2684.5941562328371</v>
      </c>
      <c r="N40" s="3">
        <f t="shared" si="19"/>
        <v>0.1393920456975016</v>
      </c>
      <c r="O40" s="6">
        <f t="shared" si="20"/>
        <v>7.1740105039431494</v>
      </c>
      <c r="P40" s="3">
        <f t="shared" si="21"/>
        <v>0.1393920456975016</v>
      </c>
      <c r="Q40" s="3">
        <f>IF(ISNUMBER(P40),SUMIF(A:A,A40,P:P),"")</f>
        <v>0.95177806324733116</v>
      </c>
      <c r="R40" s="3">
        <f t="shared" si="22"/>
        <v>0.14645435851076016</v>
      </c>
      <c r="S40" s="7">
        <f t="shared" si="23"/>
        <v>6.8280658231590214</v>
      </c>
    </row>
    <row r="41" spans="1:19" x14ac:dyDescent="0.3">
      <c r="A41" s="1">
        <v>13</v>
      </c>
      <c r="B41" s="5">
        <v>0.58611111111111114</v>
      </c>
      <c r="C41" s="1" t="s">
        <v>21</v>
      </c>
      <c r="D41" s="1">
        <v>6</v>
      </c>
      <c r="E41" s="1">
        <v>6</v>
      </c>
      <c r="F41" s="1" t="s">
        <v>56</v>
      </c>
      <c r="G41" s="1">
        <v>57.18</v>
      </c>
      <c r="H41" s="1">
        <f>1+COUNTIFS(A:A,A41,G:G,"&gt;"&amp;G41)</f>
        <v>4</v>
      </c>
      <c r="I41" s="2">
        <f>AVERAGEIF(A:A,A41,G:G)</f>
        <v>49.183000000000007</v>
      </c>
      <c r="J41" s="2">
        <f t="shared" si="16"/>
        <v>7.9969999999999928</v>
      </c>
      <c r="K41" s="2">
        <f t="shared" si="17"/>
        <v>97.996999999999986</v>
      </c>
      <c r="L41" s="2">
        <f t="shared" si="18"/>
        <v>357.74484184150646</v>
      </c>
      <c r="M41" s="2">
        <f>SUMIF(A:A,A41,L:L)</f>
        <v>2684.5941562328371</v>
      </c>
      <c r="N41" s="3">
        <f t="shared" si="19"/>
        <v>0.13325844467437592</v>
      </c>
      <c r="O41" s="6">
        <f t="shared" si="20"/>
        <v>7.5042148544023091</v>
      </c>
      <c r="P41" s="3">
        <f t="shared" si="21"/>
        <v>0.13325844467437592</v>
      </c>
      <c r="Q41" s="3">
        <f>IF(ISNUMBER(P41),SUMIF(A:A,A41,P:P),"")</f>
        <v>0.95177806324733116</v>
      </c>
      <c r="R41" s="3">
        <f t="shared" si="22"/>
        <v>0.14000999793976873</v>
      </c>
      <c r="S41" s="7">
        <f t="shared" si="23"/>
        <v>7.1423470803148827</v>
      </c>
    </row>
    <row r="42" spans="1:19" x14ac:dyDescent="0.3">
      <c r="A42" s="1">
        <v>13</v>
      </c>
      <c r="B42" s="5">
        <v>0.58611111111111114</v>
      </c>
      <c r="C42" s="1" t="s">
        <v>21</v>
      </c>
      <c r="D42" s="1">
        <v>6</v>
      </c>
      <c r="E42" s="1">
        <v>2</v>
      </c>
      <c r="F42" s="1" t="s">
        <v>52</v>
      </c>
      <c r="G42" s="1">
        <v>56.77</v>
      </c>
      <c r="H42" s="1">
        <f>1+COUNTIFS(A:A,A42,G:G,"&gt;"&amp;G42)</f>
        <v>5</v>
      </c>
      <c r="I42" s="2">
        <f>AVERAGEIF(A:A,A42,G:G)</f>
        <v>49.183000000000007</v>
      </c>
      <c r="J42" s="2">
        <f t="shared" si="16"/>
        <v>7.5869999999999962</v>
      </c>
      <c r="K42" s="2">
        <f t="shared" si="17"/>
        <v>97.586999999999989</v>
      </c>
      <c r="L42" s="2">
        <f t="shared" si="18"/>
        <v>349.05168297780898</v>
      </c>
      <c r="M42" s="2">
        <f>SUMIF(A:A,A42,L:L)</f>
        <v>2684.5941562328371</v>
      </c>
      <c r="N42" s="3">
        <f t="shared" si="19"/>
        <v>0.13002027966402807</v>
      </c>
      <c r="O42" s="6">
        <f t="shared" si="20"/>
        <v>7.6911078993522883</v>
      </c>
      <c r="P42" s="3">
        <f t="shared" si="21"/>
        <v>0.13002027966402807</v>
      </c>
      <c r="Q42" s="3">
        <f>IF(ISNUMBER(P42),SUMIF(A:A,A42,P:P),"")</f>
        <v>0.95177806324733116</v>
      </c>
      <c r="R42" s="3">
        <f t="shared" si="22"/>
        <v>0.13660777095494026</v>
      </c>
      <c r="S42" s="7">
        <f t="shared" si="23"/>
        <v>7.3202277806717717</v>
      </c>
    </row>
    <row r="43" spans="1:19" x14ac:dyDescent="0.3">
      <c r="A43" s="1">
        <v>13</v>
      </c>
      <c r="B43" s="5">
        <v>0.58611111111111114</v>
      </c>
      <c r="C43" s="1" t="s">
        <v>21</v>
      </c>
      <c r="D43" s="1">
        <v>6</v>
      </c>
      <c r="E43" s="1">
        <v>7</v>
      </c>
      <c r="F43" s="1" t="s">
        <v>32</v>
      </c>
      <c r="G43" s="1">
        <v>50.03</v>
      </c>
      <c r="H43" s="1">
        <f>1+COUNTIFS(A:A,A43,G:G,"&gt;"&amp;G43)</f>
        <v>6</v>
      </c>
      <c r="I43" s="2">
        <f>AVERAGEIF(A:A,A43,G:G)</f>
        <v>49.183000000000007</v>
      </c>
      <c r="J43" s="2">
        <f t="shared" si="16"/>
        <v>0.8469999999999942</v>
      </c>
      <c r="K43" s="2">
        <f t="shared" si="17"/>
        <v>90.846999999999994</v>
      </c>
      <c r="L43" s="2">
        <f t="shared" si="18"/>
        <v>232.94910587839519</v>
      </c>
      <c r="M43" s="2">
        <f>SUMIF(A:A,A43,L:L)</f>
        <v>2684.5941562328371</v>
      </c>
      <c r="N43" s="3">
        <f t="shared" si="19"/>
        <v>8.6772559396941229E-2</v>
      </c>
      <c r="O43" s="6">
        <f t="shared" si="20"/>
        <v>11.52438059854266</v>
      </c>
      <c r="P43" s="3">
        <f t="shared" si="21"/>
        <v>8.6772559396941229E-2</v>
      </c>
      <c r="Q43" s="3">
        <f>IF(ISNUMBER(P43),SUMIF(A:A,A43,P:P),"")</f>
        <v>0.95177806324733116</v>
      </c>
      <c r="R43" s="3">
        <f t="shared" si="22"/>
        <v>9.1168900343096396E-2</v>
      </c>
      <c r="S43" s="7">
        <f t="shared" si="23"/>
        <v>10.968652646206051</v>
      </c>
    </row>
    <row r="44" spans="1:19" x14ac:dyDescent="0.3">
      <c r="A44" s="1">
        <v>13</v>
      </c>
      <c r="B44" s="5">
        <v>0.58611111111111114</v>
      </c>
      <c r="C44" s="1" t="s">
        <v>21</v>
      </c>
      <c r="D44" s="1">
        <v>6</v>
      </c>
      <c r="E44" s="1">
        <v>8</v>
      </c>
      <c r="F44" s="1" t="s">
        <v>57</v>
      </c>
      <c r="G44" s="1">
        <v>48.14</v>
      </c>
      <c r="H44" s="1">
        <f>1+COUNTIFS(A:A,A44,G:G,"&gt;"&amp;G44)</f>
        <v>7</v>
      </c>
      <c r="I44" s="2">
        <f>AVERAGEIF(A:A,A44,G:G)</f>
        <v>49.183000000000007</v>
      </c>
      <c r="J44" s="2">
        <f t="shared" si="16"/>
        <v>-1.0430000000000064</v>
      </c>
      <c r="K44" s="2">
        <f t="shared" si="17"/>
        <v>88.956999999999994</v>
      </c>
      <c r="L44" s="2">
        <f t="shared" si="18"/>
        <v>207.9754408721216</v>
      </c>
      <c r="M44" s="2">
        <f>SUMIF(A:A,A44,L:L)</f>
        <v>2684.5941562328371</v>
      </c>
      <c r="N44" s="3">
        <f t="shared" si="19"/>
        <v>7.7469974517103024E-2</v>
      </c>
      <c r="O44" s="6">
        <f t="shared" si="20"/>
        <v>12.908226783774536</v>
      </c>
      <c r="P44" s="3">
        <f t="shared" si="21"/>
        <v>7.7469974517103024E-2</v>
      </c>
      <c r="Q44" s="3">
        <f>IF(ISNUMBER(P44),SUMIF(A:A,A44,P:P),"")</f>
        <v>0.95177806324733116</v>
      </c>
      <c r="R44" s="3">
        <f t="shared" si="22"/>
        <v>8.1394999011415017E-2</v>
      </c>
      <c r="S44" s="7">
        <f t="shared" si="23"/>
        <v>12.285767088218254</v>
      </c>
    </row>
    <row r="45" spans="1:19" x14ac:dyDescent="0.3">
      <c r="A45" s="1">
        <v>13</v>
      </c>
      <c r="B45" s="5">
        <v>0.58611111111111114</v>
      </c>
      <c r="C45" s="1" t="s">
        <v>21</v>
      </c>
      <c r="D45" s="1">
        <v>6</v>
      </c>
      <c r="E45" s="1">
        <v>9</v>
      </c>
      <c r="F45" s="1" t="s">
        <v>58</v>
      </c>
      <c r="G45" s="1">
        <v>43.32</v>
      </c>
      <c r="H45" s="1">
        <f>1+COUNTIFS(A:A,A45,G:G,"&gt;"&amp;G45)</f>
        <v>8</v>
      </c>
      <c r="I45" s="2">
        <f>AVERAGEIF(A:A,A45,G:G)</f>
        <v>49.183000000000007</v>
      </c>
      <c r="J45" s="2">
        <f t="shared" si="16"/>
        <v>-5.8630000000000067</v>
      </c>
      <c r="K45" s="2">
        <f t="shared" si="17"/>
        <v>84.137</v>
      </c>
      <c r="L45" s="2">
        <f t="shared" si="18"/>
        <v>155.74499152380798</v>
      </c>
      <c r="M45" s="2">
        <f>SUMIF(A:A,A45,L:L)</f>
        <v>2684.5941562328371</v>
      </c>
      <c r="N45" s="3">
        <f t="shared" si="19"/>
        <v>5.8014352434692586E-2</v>
      </c>
      <c r="O45" s="6">
        <f t="shared" si="20"/>
        <v>17.237113887045648</v>
      </c>
      <c r="P45" s="3">
        <f t="shared" si="21"/>
        <v>5.8014352434692586E-2</v>
      </c>
      <c r="Q45" s="3">
        <f>IF(ISNUMBER(P45),SUMIF(A:A,A45,P:P),"")</f>
        <v>0.95177806324733116</v>
      </c>
      <c r="R45" s="3">
        <f t="shared" si="22"/>
        <v>6.0953655767980064E-2</v>
      </c>
      <c r="S45" s="7">
        <f t="shared" si="23"/>
        <v>16.405906871385984</v>
      </c>
    </row>
    <row r="46" spans="1:19" x14ac:dyDescent="0.3">
      <c r="A46" s="1">
        <v>13</v>
      </c>
      <c r="B46" s="5">
        <v>0.58611111111111114</v>
      </c>
      <c r="C46" s="1" t="s">
        <v>21</v>
      </c>
      <c r="D46" s="1">
        <v>6</v>
      </c>
      <c r="E46" s="1">
        <v>10</v>
      </c>
      <c r="F46" s="1" t="s">
        <v>59</v>
      </c>
      <c r="G46" s="1">
        <v>29.75</v>
      </c>
      <c r="H46" s="1">
        <f>1+COUNTIFS(A:A,A46,G:G,"&gt;"&amp;G46)</f>
        <v>9</v>
      </c>
      <c r="I46" s="2">
        <f>AVERAGEIF(A:A,A46,G:G)</f>
        <v>49.183000000000007</v>
      </c>
      <c r="J46" s="2">
        <f t="shared" si="16"/>
        <v>-19.433000000000007</v>
      </c>
      <c r="K46" s="2">
        <f t="shared" si="17"/>
        <v>70.566999999999993</v>
      </c>
      <c r="L46" s="2">
        <f t="shared" si="18"/>
        <v>68.994031440946671</v>
      </c>
      <c r="M46" s="2">
        <f>SUMIF(A:A,A46,L:L)</f>
        <v>2684.5941562328371</v>
      </c>
      <c r="N46" s="3">
        <f t="shared" si="19"/>
        <v>2.5699985705758484E-2</v>
      </c>
      <c r="O46" s="6">
        <f t="shared" si="20"/>
        <v>38.91052747846215</v>
      </c>
      <c r="P46" s="3" t="str">
        <f t="shared" si="21"/>
        <v/>
      </c>
      <c r="Q46" s="3" t="str">
        <f>IF(ISNUMBER(P46),SUMIF(A:A,A46,P:P),"")</f>
        <v/>
      </c>
      <c r="R46" s="3" t="str">
        <f t="shared" si="22"/>
        <v/>
      </c>
      <c r="S46" s="7" t="str">
        <f t="shared" si="23"/>
        <v/>
      </c>
    </row>
    <row r="47" spans="1:19" x14ac:dyDescent="0.3">
      <c r="A47" s="1">
        <v>13</v>
      </c>
      <c r="B47" s="5">
        <v>0.58611111111111114</v>
      </c>
      <c r="C47" s="1" t="s">
        <v>21</v>
      </c>
      <c r="D47" s="1">
        <v>6</v>
      </c>
      <c r="E47" s="1">
        <v>3</v>
      </c>
      <c r="F47" s="1" t="s">
        <v>53</v>
      </c>
      <c r="G47" s="1">
        <v>27.55</v>
      </c>
      <c r="H47" s="1">
        <f>1+COUNTIFS(A:A,A47,G:G,"&gt;"&amp;G47)</f>
        <v>10</v>
      </c>
      <c r="I47" s="2">
        <f>AVERAGEIF(A:A,A47,G:G)</f>
        <v>49.183000000000007</v>
      </c>
      <c r="J47" s="2">
        <f t="shared" si="16"/>
        <v>-21.633000000000006</v>
      </c>
      <c r="K47" s="2">
        <f t="shared" si="17"/>
        <v>68.36699999999999</v>
      </c>
      <c r="L47" s="2">
        <f t="shared" si="18"/>
        <v>60.46229816749679</v>
      </c>
      <c r="M47" s="2">
        <f>SUMIF(A:A,A47,L:L)</f>
        <v>2684.5941562328371</v>
      </c>
      <c r="N47" s="3">
        <f t="shared" si="19"/>
        <v>2.2521951046910064E-2</v>
      </c>
      <c r="O47" s="6">
        <f t="shared" si="20"/>
        <v>44.401126612749501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>
        <v>16</v>
      </c>
      <c r="B48" s="5">
        <v>0.61249999999999993</v>
      </c>
      <c r="C48" s="1" t="s">
        <v>21</v>
      </c>
      <c r="D48" s="1">
        <v>7</v>
      </c>
      <c r="E48" s="1">
        <v>3</v>
      </c>
      <c r="F48" s="1" t="s">
        <v>62</v>
      </c>
      <c r="G48" s="1">
        <v>61.3</v>
      </c>
      <c r="H48" s="1">
        <f>1+COUNTIFS(A:A,A48,G:G,"&gt;"&amp;G48)</f>
        <v>1</v>
      </c>
      <c r="I48" s="2">
        <f>AVERAGEIF(A:A,A48,G:G)</f>
        <v>48.278000000000006</v>
      </c>
      <c r="J48" s="2">
        <f t="shared" si="16"/>
        <v>13.021999999999991</v>
      </c>
      <c r="K48" s="2">
        <f t="shared" si="17"/>
        <v>103.02199999999999</v>
      </c>
      <c r="L48" s="2">
        <f t="shared" si="18"/>
        <v>483.62992670296887</v>
      </c>
      <c r="M48" s="2">
        <f>SUMIF(A:A,A48,L:L)</f>
        <v>2598.7912737590182</v>
      </c>
      <c r="N48" s="3">
        <f t="shared" si="19"/>
        <v>0.18609802625796223</v>
      </c>
      <c r="O48" s="6">
        <f t="shared" si="20"/>
        <v>5.373512122121257</v>
      </c>
      <c r="P48" s="3">
        <f t="shared" si="21"/>
        <v>0.18609802625796223</v>
      </c>
      <c r="Q48" s="3">
        <f>IF(ISNUMBER(P48),SUMIF(A:A,A48,P:P),"")</f>
        <v>0.88476616304947442</v>
      </c>
      <c r="R48" s="3">
        <f t="shared" si="22"/>
        <v>0.21033583112689175</v>
      </c>
      <c r="S48" s="7">
        <f t="shared" si="23"/>
        <v>4.7543017023890632</v>
      </c>
    </row>
    <row r="49" spans="1:19" x14ac:dyDescent="0.3">
      <c r="A49" s="1">
        <v>16</v>
      </c>
      <c r="B49" s="5">
        <v>0.61249999999999993</v>
      </c>
      <c r="C49" s="1" t="s">
        <v>21</v>
      </c>
      <c r="D49" s="1">
        <v>7</v>
      </c>
      <c r="E49" s="1">
        <v>5</v>
      </c>
      <c r="F49" s="1" t="s">
        <v>64</v>
      </c>
      <c r="G49" s="1">
        <v>56.56</v>
      </c>
      <c r="H49" s="1">
        <f>1+COUNTIFS(A:A,A49,G:G,"&gt;"&amp;G49)</f>
        <v>2</v>
      </c>
      <c r="I49" s="2">
        <f>AVERAGEIF(A:A,A49,G:G)</f>
        <v>48.278000000000006</v>
      </c>
      <c r="J49" s="2">
        <f t="shared" si="16"/>
        <v>8.2819999999999965</v>
      </c>
      <c r="K49" s="2">
        <f t="shared" si="17"/>
        <v>98.281999999999996</v>
      </c>
      <c r="L49" s="2">
        <f t="shared" si="18"/>
        <v>363.91488213377136</v>
      </c>
      <c r="M49" s="2">
        <f>SUMIF(A:A,A49,L:L)</f>
        <v>2598.7912737590182</v>
      </c>
      <c r="N49" s="3">
        <f t="shared" si="19"/>
        <v>0.14003236266350363</v>
      </c>
      <c r="O49" s="6">
        <f t="shared" si="20"/>
        <v>7.1412063681521252</v>
      </c>
      <c r="P49" s="3">
        <f t="shared" si="21"/>
        <v>0.14003236266350363</v>
      </c>
      <c r="Q49" s="3">
        <f>IF(ISNUMBER(P49),SUMIF(A:A,A49,P:P),"")</f>
        <v>0.88476616304947442</v>
      </c>
      <c r="R49" s="3">
        <f t="shared" si="22"/>
        <v>0.15827047700475103</v>
      </c>
      <c r="S49" s="7">
        <f t="shared" si="23"/>
        <v>6.3182977578944275</v>
      </c>
    </row>
    <row r="50" spans="1:19" x14ac:dyDescent="0.3">
      <c r="A50" s="1">
        <v>16</v>
      </c>
      <c r="B50" s="5">
        <v>0.61249999999999993</v>
      </c>
      <c r="C50" s="1" t="s">
        <v>21</v>
      </c>
      <c r="D50" s="1">
        <v>7</v>
      </c>
      <c r="E50" s="1">
        <v>4</v>
      </c>
      <c r="F50" s="1" t="s">
        <v>63</v>
      </c>
      <c r="G50" s="1">
        <v>56.13</v>
      </c>
      <c r="H50" s="1">
        <f>1+COUNTIFS(A:A,A50,G:G,"&gt;"&amp;G50)</f>
        <v>3</v>
      </c>
      <c r="I50" s="2">
        <f>AVERAGEIF(A:A,A50,G:G)</f>
        <v>48.278000000000006</v>
      </c>
      <c r="J50" s="2">
        <f t="shared" si="16"/>
        <v>7.8519999999999968</v>
      </c>
      <c r="K50" s="2">
        <f t="shared" si="17"/>
        <v>97.852000000000004</v>
      </c>
      <c r="L50" s="2">
        <f t="shared" si="18"/>
        <v>354.6459613935981</v>
      </c>
      <c r="M50" s="2">
        <f>SUMIF(A:A,A50,L:L)</f>
        <v>2598.7912737590182</v>
      </c>
      <c r="N50" s="3">
        <f t="shared" si="19"/>
        <v>0.13646573504174536</v>
      </c>
      <c r="O50" s="6">
        <f t="shared" si="20"/>
        <v>7.3278468012068849</v>
      </c>
      <c r="P50" s="3">
        <f t="shared" si="21"/>
        <v>0.13646573504174536</v>
      </c>
      <c r="Q50" s="3">
        <f>IF(ISNUMBER(P50),SUMIF(A:A,A50,P:P),"")</f>
        <v>0.88476616304947442</v>
      </c>
      <c r="R50" s="3">
        <f t="shared" si="22"/>
        <v>0.15423932417509784</v>
      </c>
      <c r="S50" s="7">
        <f t="shared" si="23"/>
        <v>6.48343089771818</v>
      </c>
    </row>
    <row r="51" spans="1:19" x14ac:dyDescent="0.3">
      <c r="A51" s="1">
        <v>16</v>
      </c>
      <c r="B51" s="5">
        <v>0.61249999999999993</v>
      </c>
      <c r="C51" s="1" t="s">
        <v>21</v>
      </c>
      <c r="D51" s="1">
        <v>7</v>
      </c>
      <c r="E51" s="1">
        <v>7</v>
      </c>
      <c r="F51" s="1" t="s">
        <v>66</v>
      </c>
      <c r="G51" s="1">
        <v>55.66</v>
      </c>
      <c r="H51" s="1">
        <f>1+COUNTIFS(A:A,A51,G:G,"&gt;"&amp;G51)</f>
        <v>4</v>
      </c>
      <c r="I51" s="2">
        <f>AVERAGEIF(A:A,A51,G:G)</f>
        <v>48.278000000000006</v>
      </c>
      <c r="J51" s="2">
        <f t="shared" si="16"/>
        <v>7.3819999999999908</v>
      </c>
      <c r="K51" s="2">
        <f t="shared" si="17"/>
        <v>97.381999999999991</v>
      </c>
      <c r="L51" s="2">
        <f t="shared" si="18"/>
        <v>344.78464336735254</v>
      </c>
      <c r="M51" s="2">
        <f>SUMIF(A:A,A51,L:L)</f>
        <v>2598.7912737590182</v>
      </c>
      <c r="N51" s="3">
        <f t="shared" si="19"/>
        <v>0.13267115633670698</v>
      </c>
      <c r="O51" s="6">
        <f t="shared" si="20"/>
        <v>7.5374333623963716</v>
      </c>
      <c r="P51" s="3">
        <f t="shared" si="21"/>
        <v>0.13267115633670698</v>
      </c>
      <c r="Q51" s="3">
        <f>IF(ISNUMBER(P51),SUMIF(A:A,A51,P:P),"")</f>
        <v>0.88476616304947442</v>
      </c>
      <c r="R51" s="3">
        <f t="shared" si="22"/>
        <v>0.14995053142565565</v>
      </c>
      <c r="S51" s="7">
        <f t="shared" si="23"/>
        <v>6.6688659952885363</v>
      </c>
    </row>
    <row r="52" spans="1:19" x14ac:dyDescent="0.3">
      <c r="A52" s="1">
        <v>16</v>
      </c>
      <c r="B52" s="5">
        <v>0.61249999999999993</v>
      </c>
      <c r="C52" s="1" t="s">
        <v>21</v>
      </c>
      <c r="D52" s="1">
        <v>7</v>
      </c>
      <c r="E52" s="1">
        <v>6</v>
      </c>
      <c r="F52" s="1" t="s">
        <v>65</v>
      </c>
      <c r="G52" s="1">
        <v>54.13</v>
      </c>
      <c r="H52" s="1">
        <f>1+COUNTIFS(A:A,A52,G:G,"&gt;"&amp;G52)</f>
        <v>5</v>
      </c>
      <c r="I52" s="2">
        <f>AVERAGEIF(A:A,A52,G:G)</f>
        <v>48.278000000000006</v>
      </c>
      <c r="J52" s="2">
        <f t="shared" si="16"/>
        <v>5.8519999999999968</v>
      </c>
      <c r="K52" s="2">
        <f t="shared" si="17"/>
        <v>95.852000000000004</v>
      </c>
      <c r="L52" s="2">
        <f t="shared" si="18"/>
        <v>314.54275095918621</v>
      </c>
      <c r="M52" s="2">
        <f>SUMIF(A:A,A52,L:L)</f>
        <v>2598.7912737590182</v>
      </c>
      <c r="N52" s="3">
        <f t="shared" si="19"/>
        <v>0.12103424932015269</v>
      </c>
      <c r="O52" s="6">
        <f t="shared" si="20"/>
        <v>8.2621241972167621</v>
      </c>
      <c r="P52" s="3">
        <f t="shared" si="21"/>
        <v>0.12103424932015269</v>
      </c>
      <c r="Q52" s="3">
        <f>IF(ISNUMBER(P52),SUMIF(A:A,A52,P:P),"")</f>
        <v>0.88476616304947442</v>
      </c>
      <c r="R52" s="3">
        <f t="shared" si="22"/>
        <v>0.13679800875633699</v>
      </c>
      <c r="S52" s="7">
        <f t="shared" si="23"/>
        <v>7.3100479246096945</v>
      </c>
    </row>
    <row r="53" spans="1:19" x14ac:dyDescent="0.3">
      <c r="A53" s="1">
        <v>16</v>
      </c>
      <c r="B53" s="5">
        <v>0.61249999999999993</v>
      </c>
      <c r="C53" s="1" t="s">
        <v>21</v>
      </c>
      <c r="D53" s="1">
        <v>7</v>
      </c>
      <c r="E53" s="1">
        <v>2</v>
      </c>
      <c r="F53" s="1" t="s">
        <v>61</v>
      </c>
      <c r="G53" s="1">
        <v>52.42</v>
      </c>
      <c r="H53" s="1">
        <f>1+COUNTIFS(A:A,A53,G:G,"&gt;"&amp;G53)</f>
        <v>6</v>
      </c>
      <c r="I53" s="2">
        <f>AVERAGEIF(A:A,A53,G:G)</f>
        <v>48.278000000000006</v>
      </c>
      <c r="J53" s="2">
        <f t="shared" si="16"/>
        <v>4.1419999999999959</v>
      </c>
      <c r="K53" s="2">
        <f t="shared" si="17"/>
        <v>94.141999999999996</v>
      </c>
      <c r="L53" s="2">
        <f t="shared" si="18"/>
        <v>283.87102565696921</v>
      </c>
      <c r="M53" s="2">
        <f>SUMIF(A:A,A53,L:L)</f>
        <v>2598.7912737590182</v>
      </c>
      <c r="N53" s="3">
        <f t="shared" si="19"/>
        <v>0.10923194506743296</v>
      </c>
      <c r="O53" s="6">
        <f t="shared" si="20"/>
        <v>9.1548310284382701</v>
      </c>
      <c r="P53" s="3">
        <f t="shared" si="21"/>
        <v>0.10923194506743296</v>
      </c>
      <c r="Q53" s="3">
        <f>IF(ISNUMBER(P53),SUMIF(A:A,A53,P:P),"")</f>
        <v>0.88476616304947442</v>
      </c>
      <c r="R53" s="3">
        <f t="shared" si="22"/>
        <v>0.12345854716114965</v>
      </c>
      <c r="S53" s="7">
        <f t="shared" si="23"/>
        <v>8.0998847223976025</v>
      </c>
    </row>
    <row r="54" spans="1:19" x14ac:dyDescent="0.3">
      <c r="A54" s="1">
        <v>16</v>
      </c>
      <c r="B54" s="5">
        <v>0.61249999999999993</v>
      </c>
      <c r="C54" s="1" t="s">
        <v>21</v>
      </c>
      <c r="D54" s="1">
        <v>7</v>
      </c>
      <c r="E54" s="1">
        <v>1</v>
      </c>
      <c r="F54" s="1" t="s">
        <v>60</v>
      </c>
      <c r="G54" s="1">
        <v>42.22</v>
      </c>
      <c r="H54" s="1">
        <f>1+COUNTIFS(A:A,A54,G:G,"&gt;"&amp;G54)</f>
        <v>7</v>
      </c>
      <c r="I54" s="2">
        <f>AVERAGEIF(A:A,A54,G:G)</f>
        <v>48.278000000000006</v>
      </c>
      <c r="J54" s="2">
        <f t="shared" si="16"/>
        <v>-6.0580000000000069</v>
      </c>
      <c r="K54" s="2">
        <f t="shared" si="17"/>
        <v>83.941999999999993</v>
      </c>
      <c r="L54" s="2">
        <f t="shared" si="18"/>
        <v>153.93339363637662</v>
      </c>
      <c r="M54" s="2">
        <f>SUMIF(A:A,A54,L:L)</f>
        <v>2598.7912737590182</v>
      </c>
      <c r="N54" s="3">
        <f t="shared" si="19"/>
        <v>5.9232688361970626E-2</v>
      </c>
      <c r="O54" s="6">
        <f t="shared" si="20"/>
        <v>16.882569872382046</v>
      </c>
      <c r="P54" s="3">
        <f t="shared" si="21"/>
        <v>5.9232688361970626E-2</v>
      </c>
      <c r="Q54" s="3">
        <f>IF(ISNUMBER(P54),SUMIF(A:A,A54,P:P),"")</f>
        <v>0.88476616304947442</v>
      </c>
      <c r="R54" s="3">
        <f t="shared" si="22"/>
        <v>6.6947280350117155E-2</v>
      </c>
      <c r="S54" s="7">
        <f t="shared" si="23"/>
        <v>14.937126568402117</v>
      </c>
    </row>
    <row r="55" spans="1:19" x14ac:dyDescent="0.3">
      <c r="A55" s="1">
        <v>16</v>
      </c>
      <c r="B55" s="5">
        <v>0.61249999999999993</v>
      </c>
      <c r="C55" s="1" t="s">
        <v>21</v>
      </c>
      <c r="D55" s="1">
        <v>7</v>
      </c>
      <c r="E55" s="1">
        <v>8</v>
      </c>
      <c r="F55" s="1" t="s">
        <v>67</v>
      </c>
      <c r="G55" s="1">
        <v>38.020000000000003</v>
      </c>
      <c r="H55" s="1">
        <f>1+COUNTIFS(A:A,A55,G:G,"&gt;"&amp;G55)</f>
        <v>8</v>
      </c>
      <c r="I55" s="2">
        <f>AVERAGEIF(A:A,A55,G:G)</f>
        <v>48.278000000000006</v>
      </c>
      <c r="J55" s="2">
        <f t="shared" si="16"/>
        <v>-10.258000000000003</v>
      </c>
      <c r="K55" s="2">
        <f t="shared" si="17"/>
        <v>79.74199999999999</v>
      </c>
      <c r="L55" s="2">
        <f t="shared" si="18"/>
        <v>119.64392021696955</v>
      </c>
      <c r="M55" s="2">
        <f>SUMIF(A:A,A55,L:L)</f>
        <v>2598.7912737590182</v>
      </c>
      <c r="N55" s="3">
        <f t="shared" si="19"/>
        <v>4.603829535101938E-2</v>
      </c>
      <c r="O55" s="6">
        <f t="shared" si="20"/>
        <v>21.721047496991176</v>
      </c>
      <c r="P55" s="3" t="str">
        <f t="shared" si="21"/>
        <v/>
      </c>
      <c r="Q55" s="3" t="str">
        <f>IF(ISNUMBER(P55),SUMIF(A:A,A55,P:P),"")</f>
        <v/>
      </c>
      <c r="R55" s="3" t="str">
        <f t="shared" si="22"/>
        <v/>
      </c>
      <c r="S55" s="7" t="str">
        <f t="shared" si="23"/>
        <v/>
      </c>
    </row>
    <row r="56" spans="1:19" x14ac:dyDescent="0.3">
      <c r="A56" s="1">
        <v>16</v>
      </c>
      <c r="B56" s="5">
        <v>0.61249999999999993</v>
      </c>
      <c r="C56" s="1" t="s">
        <v>21</v>
      </c>
      <c r="D56" s="1">
        <v>7</v>
      </c>
      <c r="E56" s="1">
        <v>9</v>
      </c>
      <c r="F56" s="1" t="s">
        <v>68</v>
      </c>
      <c r="G56" s="1">
        <v>34.89</v>
      </c>
      <c r="H56" s="1">
        <f>1+COUNTIFS(A:A,A56,G:G,"&gt;"&amp;G56)</f>
        <v>9</v>
      </c>
      <c r="I56" s="2">
        <f>AVERAGEIF(A:A,A56,G:G)</f>
        <v>48.278000000000006</v>
      </c>
      <c r="J56" s="2">
        <f t="shared" si="16"/>
        <v>-13.388000000000005</v>
      </c>
      <c r="K56" s="2">
        <f t="shared" si="17"/>
        <v>76.611999999999995</v>
      </c>
      <c r="L56" s="2">
        <f t="shared" si="18"/>
        <v>99.158541648045386</v>
      </c>
      <c r="M56" s="2">
        <f>SUMIF(A:A,A56,L:L)</f>
        <v>2598.7912737590182</v>
      </c>
      <c r="N56" s="3">
        <f t="shared" si="19"/>
        <v>3.8155638988512396E-2</v>
      </c>
      <c r="O56" s="6">
        <f t="shared" si="20"/>
        <v>26.208445894486847</v>
      </c>
      <c r="P56" s="3" t="str">
        <f t="shared" si="21"/>
        <v/>
      </c>
      <c r="Q56" s="3" t="str">
        <f>IF(ISNUMBER(P56),SUMIF(A:A,A56,P:P),"")</f>
        <v/>
      </c>
      <c r="R56" s="3" t="str">
        <f t="shared" si="22"/>
        <v/>
      </c>
      <c r="S56" s="7" t="str">
        <f t="shared" si="23"/>
        <v/>
      </c>
    </row>
    <row r="57" spans="1:19" x14ac:dyDescent="0.3">
      <c r="A57" s="1">
        <v>16</v>
      </c>
      <c r="B57" s="5">
        <v>0.61249999999999993</v>
      </c>
      <c r="C57" s="1" t="s">
        <v>21</v>
      </c>
      <c r="D57" s="1">
        <v>7</v>
      </c>
      <c r="E57" s="1">
        <v>10</v>
      </c>
      <c r="F57" s="1" t="s">
        <v>69</v>
      </c>
      <c r="G57" s="1">
        <v>31.45</v>
      </c>
      <c r="H57" s="1">
        <f>1+COUNTIFS(A:A,A57,G:G,"&gt;"&amp;G57)</f>
        <v>10</v>
      </c>
      <c r="I57" s="2">
        <f>AVERAGEIF(A:A,A57,G:G)</f>
        <v>48.278000000000006</v>
      </c>
      <c r="J57" s="2">
        <f t="shared" si="16"/>
        <v>-16.828000000000007</v>
      </c>
      <c r="K57" s="2">
        <f t="shared" si="17"/>
        <v>73.171999999999997</v>
      </c>
      <c r="L57" s="2">
        <f t="shared" si="18"/>
        <v>80.666228043780649</v>
      </c>
      <c r="M57" s="2">
        <f>SUMIF(A:A,A57,L:L)</f>
        <v>2598.7912737590182</v>
      </c>
      <c r="N57" s="3">
        <f t="shared" si="19"/>
        <v>3.1039902610993875E-2</v>
      </c>
      <c r="O57" s="6">
        <f t="shared" si="20"/>
        <v>32.216595925974808</v>
      </c>
      <c r="P57" s="3" t="str">
        <f t="shared" si="21"/>
        <v/>
      </c>
      <c r="Q57" s="3" t="str">
        <f>IF(ISNUMBER(P57),SUMIF(A:A,A57,P:P),"")</f>
        <v/>
      </c>
      <c r="R57" s="3" t="str">
        <f t="shared" si="22"/>
        <v/>
      </c>
      <c r="S57" s="7" t="str">
        <f t="shared" si="23"/>
        <v/>
      </c>
    </row>
    <row r="58" spans="1:19" x14ac:dyDescent="0.3">
      <c r="A58" s="1">
        <v>20</v>
      </c>
      <c r="B58" s="5">
        <v>0.63680555555555551</v>
      </c>
      <c r="C58" s="1" t="s">
        <v>21</v>
      </c>
      <c r="D58" s="1">
        <v>8</v>
      </c>
      <c r="E58" s="1">
        <v>4</v>
      </c>
      <c r="F58" s="1" t="s">
        <v>73</v>
      </c>
      <c r="G58" s="1">
        <v>76.819999999999993</v>
      </c>
      <c r="H58" s="1">
        <f>1+COUNTIFS(A:A,A58,G:G,"&gt;"&amp;G58)</f>
        <v>1</v>
      </c>
      <c r="I58" s="2">
        <f>AVERAGEIF(A:A,A58,G:G)</f>
        <v>54.104000000000006</v>
      </c>
      <c r="J58" s="2">
        <f t="shared" ref="J58:J67" si="24">G58-I58</f>
        <v>22.715999999999987</v>
      </c>
      <c r="K58" s="2">
        <f t="shared" ref="K58:K67" si="25">90+J58</f>
        <v>112.71599999999998</v>
      </c>
      <c r="L58" s="2">
        <f t="shared" ref="L58:L67" si="26">EXP(0.06*K58)</f>
        <v>865.19939948313981</v>
      </c>
      <c r="M58" s="2">
        <f>SUMIF(A:A,A58,L:L)</f>
        <v>3108.5593901032271</v>
      </c>
      <c r="N58" s="3">
        <f t="shared" ref="N58:N67" si="27">L58/M58</f>
        <v>0.27832809057394553</v>
      </c>
      <c r="O58" s="6">
        <f t="shared" ref="O58:O67" si="28">1/N58</f>
        <v>3.592882047722461</v>
      </c>
      <c r="P58" s="3">
        <f t="shared" ref="P58:P67" si="29">IF(O58&gt;21,"",N58)</f>
        <v>0.27832809057394553</v>
      </c>
      <c r="Q58" s="3">
        <f>IF(ISNUMBER(P58),SUMIF(A:A,A58,P:P),"")</f>
        <v>0.96038698402585232</v>
      </c>
      <c r="R58" s="3">
        <f t="shared" ref="R58:R67" si="30">IFERROR(P58*(1/Q58),"")</f>
        <v>0.28980827021126448</v>
      </c>
      <c r="S58" s="7">
        <f t="shared" ref="S58:S67" si="31">IFERROR(1/R58,"")</f>
        <v>3.4505571537728024</v>
      </c>
    </row>
    <row r="59" spans="1:19" x14ac:dyDescent="0.3">
      <c r="A59" s="1">
        <v>20</v>
      </c>
      <c r="B59" s="5">
        <v>0.63680555555555551</v>
      </c>
      <c r="C59" s="1" t="s">
        <v>21</v>
      </c>
      <c r="D59" s="1">
        <v>8</v>
      </c>
      <c r="E59" s="1">
        <v>2</v>
      </c>
      <c r="F59" s="1" t="s">
        <v>71</v>
      </c>
      <c r="G59" s="1">
        <v>74.900000000000006</v>
      </c>
      <c r="H59" s="1">
        <f>1+COUNTIFS(A:A,A59,G:G,"&gt;"&amp;G59)</f>
        <v>2</v>
      </c>
      <c r="I59" s="2">
        <f>AVERAGEIF(A:A,A59,G:G)</f>
        <v>54.104000000000006</v>
      </c>
      <c r="J59" s="2">
        <f t="shared" si="24"/>
        <v>20.795999999999999</v>
      </c>
      <c r="K59" s="2">
        <f t="shared" si="25"/>
        <v>110.79599999999999</v>
      </c>
      <c r="L59" s="2">
        <f t="shared" si="26"/>
        <v>771.05522596046796</v>
      </c>
      <c r="M59" s="2">
        <f>SUMIF(A:A,A59,L:L)</f>
        <v>3108.5593901032271</v>
      </c>
      <c r="N59" s="3">
        <f t="shared" si="27"/>
        <v>0.24804262334999597</v>
      </c>
      <c r="O59" s="6">
        <f t="shared" si="28"/>
        <v>4.0315651660761889</v>
      </c>
      <c r="P59" s="3">
        <f t="shared" si="29"/>
        <v>0.24804262334999597</v>
      </c>
      <c r="Q59" s="3">
        <f>IF(ISNUMBER(P59),SUMIF(A:A,A59,P:P),"")</f>
        <v>0.96038698402585232</v>
      </c>
      <c r="R59" s="3">
        <f t="shared" si="30"/>
        <v>0.25827362040062696</v>
      </c>
      <c r="S59" s="7">
        <f t="shared" si="31"/>
        <v>3.871862710751595</v>
      </c>
    </row>
    <row r="60" spans="1:19" x14ac:dyDescent="0.3">
      <c r="A60" s="1">
        <v>20</v>
      </c>
      <c r="B60" s="5">
        <v>0.63680555555555551</v>
      </c>
      <c r="C60" s="1" t="s">
        <v>21</v>
      </c>
      <c r="D60" s="1">
        <v>8</v>
      </c>
      <c r="E60" s="1">
        <v>1</v>
      </c>
      <c r="F60" s="1" t="s">
        <v>70</v>
      </c>
      <c r="G60" s="1">
        <v>57.9</v>
      </c>
      <c r="H60" s="1">
        <f>1+COUNTIFS(A:A,A60,G:G,"&gt;"&amp;G60)</f>
        <v>3</v>
      </c>
      <c r="I60" s="2">
        <f>AVERAGEIF(A:A,A60,G:G)</f>
        <v>54.104000000000006</v>
      </c>
      <c r="J60" s="2">
        <f t="shared" si="24"/>
        <v>3.7959999999999923</v>
      </c>
      <c r="K60" s="2">
        <f t="shared" si="25"/>
        <v>93.795999999999992</v>
      </c>
      <c r="L60" s="2">
        <f t="shared" si="26"/>
        <v>278.03861307535442</v>
      </c>
      <c r="M60" s="2">
        <f>SUMIF(A:A,A60,L:L)</f>
        <v>3108.5593901032271</v>
      </c>
      <c r="N60" s="3">
        <f t="shared" si="27"/>
        <v>8.9442914927265221E-2</v>
      </c>
      <c r="O60" s="6">
        <f t="shared" si="28"/>
        <v>11.180315409143338</v>
      </c>
      <c r="P60" s="3">
        <f t="shared" si="29"/>
        <v>8.9442914927265221E-2</v>
      </c>
      <c r="Q60" s="3">
        <f>IF(ISNUMBER(P60),SUMIF(A:A,A60,P:P),"")</f>
        <v>0.96038698402585232</v>
      </c>
      <c r="R60" s="3">
        <f t="shared" si="30"/>
        <v>9.3132160696648453E-2</v>
      </c>
      <c r="S60" s="7">
        <f t="shared" si="31"/>
        <v>10.737429396244933</v>
      </c>
    </row>
    <row r="61" spans="1:19" x14ac:dyDescent="0.3">
      <c r="A61" s="1">
        <v>20</v>
      </c>
      <c r="B61" s="5">
        <v>0.63680555555555551</v>
      </c>
      <c r="C61" s="1" t="s">
        <v>21</v>
      </c>
      <c r="D61" s="1">
        <v>8</v>
      </c>
      <c r="E61" s="1">
        <v>8</v>
      </c>
      <c r="F61" s="1" t="s">
        <v>77</v>
      </c>
      <c r="G61" s="1">
        <v>55.12</v>
      </c>
      <c r="H61" s="1">
        <f>1+COUNTIFS(A:A,A61,G:G,"&gt;"&amp;G61)</f>
        <v>4</v>
      </c>
      <c r="I61" s="2">
        <f>AVERAGEIF(A:A,A61,G:G)</f>
        <v>54.104000000000006</v>
      </c>
      <c r="J61" s="2">
        <f t="shared" si="24"/>
        <v>1.0159999999999911</v>
      </c>
      <c r="K61" s="2">
        <f t="shared" si="25"/>
        <v>91.015999999999991</v>
      </c>
      <c r="L61" s="2">
        <f t="shared" si="26"/>
        <v>235.323226260197</v>
      </c>
      <c r="M61" s="2">
        <f>SUMIF(A:A,A61,L:L)</f>
        <v>3108.5593901032271</v>
      </c>
      <c r="N61" s="3">
        <f t="shared" si="27"/>
        <v>7.57016986741188E-2</v>
      </c>
      <c r="O61" s="6">
        <f t="shared" si="28"/>
        <v>13.209743209393583</v>
      </c>
      <c r="P61" s="3">
        <f t="shared" si="29"/>
        <v>7.57016986741188E-2</v>
      </c>
      <c r="Q61" s="3">
        <f>IF(ISNUMBER(P61),SUMIF(A:A,A61,P:P),"")</f>
        <v>0.96038698402585232</v>
      </c>
      <c r="R61" s="3">
        <f t="shared" si="30"/>
        <v>7.8824161440406423E-2</v>
      </c>
      <c r="S61" s="7">
        <f t="shared" si="31"/>
        <v>12.686465440625485</v>
      </c>
    </row>
    <row r="62" spans="1:19" x14ac:dyDescent="0.3">
      <c r="A62" s="1">
        <v>20</v>
      </c>
      <c r="B62" s="5">
        <v>0.63680555555555551</v>
      </c>
      <c r="C62" s="1" t="s">
        <v>21</v>
      </c>
      <c r="D62" s="1">
        <v>8</v>
      </c>
      <c r="E62" s="1">
        <v>3</v>
      </c>
      <c r="F62" s="1" t="s">
        <v>72</v>
      </c>
      <c r="G62" s="1">
        <v>55.08</v>
      </c>
      <c r="H62" s="1">
        <f>1+COUNTIFS(A:A,A62,G:G,"&gt;"&amp;G62)</f>
        <v>5</v>
      </c>
      <c r="I62" s="2">
        <f>AVERAGEIF(A:A,A62,G:G)</f>
        <v>54.104000000000006</v>
      </c>
      <c r="J62" s="2">
        <f t="shared" si="24"/>
        <v>0.97599999999999199</v>
      </c>
      <c r="K62" s="2">
        <f t="shared" si="25"/>
        <v>90.975999999999999</v>
      </c>
      <c r="L62" s="2">
        <f t="shared" si="26"/>
        <v>234.75912770620465</v>
      </c>
      <c r="M62" s="2">
        <f>SUMIF(A:A,A62,L:L)</f>
        <v>3108.5593901032271</v>
      </c>
      <c r="N62" s="3">
        <f t="shared" si="27"/>
        <v>7.5520232443880994E-2</v>
      </c>
      <c r="O62" s="6">
        <f t="shared" si="28"/>
        <v>13.241484667610086</v>
      </c>
      <c r="P62" s="3">
        <f t="shared" si="29"/>
        <v>7.5520232443880994E-2</v>
      </c>
      <c r="Q62" s="3">
        <f>IF(ISNUMBER(P62),SUMIF(A:A,A62,P:P),"")</f>
        <v>0.96038698402585232</v>
      </c>
      <c r="R62" s="3">
        <f t="shared" si="30"/>
        <v>7.8635210285032453E-2</v>
      </c>
      <c r="S62" s="7">
        <f t="shared" si="31"/>
        <v>12.716949523950616</v>
      </c>
    </row>
    <row r="63" spans="1:19" x14ac:dyDescent="0.3">
      <c r="A63" s="1">
        <v>20</v>
      </c>
      <c r="B63" s="5">
        <v>0.63680555555555551</v>
      </c>
      <c r="C63" s="1" t="s">
        <v>21</v>
      </c>
      <c r="D63" s="1">
        <v>8</v>
      </c>
      <c r="E63" s="1">
        <v>7</v>
      </c>
      <c r="F63" s="1" t="s">
        <v>76</v>
      </c>
      <c r="G63" s="1">
        <v>55.05</v>
      </c>
      <c r="H63" s="1">
        <f>1+COUNTIFS(A:A,A63,G:G,"&gt;"&amp;G63)</f>
        <v>6</v>
      </c>
      <c r="I63" s="2">
        <f>AVERAGEIF(A:A,A63,G:G)</f>
        <v>54.104000000000006</v>
      </c>
      <c r="J63" s="2">
        <f t="shared" si="24"/>
        <v>0.94599999999999085</v>
      </c>
      <c r="K63" s="2">
        <f t="shared" si="25"/>
        <v>90.945999999999998</v>
      </c>
      <c r="L63" s="2">
        <f t="shared" si="26"/>
        <v>234.33694135803728</v>
      </c>
      <c r="M63" s="2">
        <f>SUMIF(A:A,A63,L:L)</f>
        <v>3108.5593901032271</v>
      </c>
      <c r="N63" s="3">
        <f t="shared" si="27"/>
        <v>7.5384418294885971E-2</v>
      </c>
      <c r="O63" s="6">
        <f t="shared" si="28"/>
        <v>13.265340804093455</v>
      </c>
      <c r="P63" s="3">
        <f t="shared" si="29"/>
        <v>7.5384418294885971E-2</v>
      </c>
      <c r="Q63" s="3">
        <f>IF(ISNUMBER(P63),SUMIF(A:A,A63,P:P),"")</f>
        <v>0.96038698402585232</v>
      </c>
      <c r="R63" s="3">
        <f t="shared" si="30"/>
        <v>7.849379421916107E-2</v>
      </c>
      <c r="S63" s="7">
        <f t="shared" si="31"/>
        <v>12.739860646918386</v>
      </c>
    </row>
    <row r="64" spans="1:19" x14ac:dyDescent="0.3">
      <c r="A64" s="1">
        <v>20</v>
      </c>
      <c r="B64" s="5">
        <v>0.63680555555555551</v>
      </c>
      <c r="C64" s="1" t="s">
        <v>21</v>
      </c>
      <c r="D64" s="1">
        <v>8</v>
      </c>
      <c r="E64" s="1">
        <v>6</v>
      </c>
      <c r="F64" s="1" t="s">
        <v>75</v>
      </c>
      <c r="G64" s="1">
        <v>53.12</v>
      </c>
      <c r="H64" s="1">
        <f>1+COUNTIFS(A:A,A64,G:G,"&gt;"&amp;G64)</f>
        <v>7</v>
      </c>
      <c r="I64" s="2">
        <f>AVERAGEIF(A:A,A64,G:G)</f>
        <v>54.104000000000006</v>
      </c>
      <c r="J64" s="2">
        <f t="shared" si="24"/>
        <v>-0.98400000000000887</v>
      </c>
      <c r="K64" s="2">
        <f t="shared" si="25"/>
        <v>89.015999999999991</v>
      </c>
      <c r="L64" s="2">
        <f t="shared" si="26"/>
        <v>208.71297860438438</v>
      </c>
      <c r="M64" s="2">
        <f>SUMIF(A:A,A64,L:L)</f>
        <v>3108.5593901032271</v>
      </c>
      <c r="N64" s="3">
        <f t="shared" si="27"/>
        <v>6.7141383648280095E-2</v>
      </c>
      <c r="O64" s="6">
        <f t="shared" si="28"/>
        <v>14.893943878763306</v>
      </c>
      <c r="P64" s="3">
        <f t="shared" si="29"/>
        <v>6.7141383648280095E-2</v>
      </c>
      <c r="Q64" s="3">
        <f>IF(ISNUMBER(P64),SUMIF(A:A,A64,P:P),"")</f>
        <v>0.96038698402585232</v>
      </c>
      <c r="R64" s="3">
        <f t="shared" si="30"/>
        <v>6.9910759688588966E-2</v>
      </c>
      <c r="S64" s="7">
        <f t="shared" si="31"/>
        <v>14.303949841975797</v>
      </c>
    </row>
    <row r="65" spans="1:19" x14ac:dyDescent="0.3">
      <c r="A65" s="1">
        <v>20</v>
      </c>
      <c r="B65" s="5">
        <v>0.63680555555555551</v>
      </c>
      <c r="C65" s="1" t="s">
        <v>21</v>
      </c>
      <c r="D65" s="1">
        <v>8</v>
      </c>
      <c r="E65" s="1">
        <v>5</v>
      </c>
      <c r="F65" s="1" t="s">
        <v>74</v>
      </c>
      <c r="G65" s="1">
        <v>48.48</v>
      </c>
      <c r="H65" s="1">
        <f>1+COUNTIFS(A:A,A65,G:G,"&gt;"&amp;G65)</f>
        <v>8</v>
      </c>
      <c r="I65" s="2">
        <f>AVERAGEIF(A:A,A65,G:G)</f>
        <v>54.104000000000006</v>
      </c>
      <c r="J65" s="2">
        <f t="shared" si="24"/>
        <v>-5.6240000000000094</v>
      </c>
      <c r="K65" s="2">
        <f t="shared" si="25"/>
        <v>84.375999999999991</v>
      </c>
      <c r="L65" s="2">
        <f t="shared" si="26"/>
        <v>157.99446487869577</v>
      </c>
      <c r="M65" s="2">
        <f>SUMIF(A:A,A65,L:L)</f>
        <v>3108.5593901032271</v>
      </c>
      <c r="N65" s="3">
        <f t="shared" si="27"/>
        <v>5.0825622113479768E-2</v>
      </c>
      <c r="O65" s="6">
        <f t="shared" si="28"/>
        <v>19.675115786428986</v>
      </c>
      <c r="P65" s="3">
        <f t="shared" si="29"/>
        <v>5.0825622113479768E-2</v>
      </c>
      <c r="Q65" s="3">
        <f>IF(ISNUMBER(P65),SUMIF(A:A,A65,P:P),"")</f>
        <v>0.96038698402585232</v>
      </c>
      <c r="R65" s="3">
        <f t="shared" si="30"/>
        <v>5.2922023058271282E-2</v>
      </c>
      <c r="S65" s="7">
        <f t="shared" si="31"/>
        <v>18.89572511048797</v>
      </c>
    </row>
    <row r="66" spans="1:19" x14ac:dyDescent="0.3">
      <c r="A66" s="1">
        <v>20</v>
      </c>
      <c r="B66" s="5">
        <v>0.63680555555555551</v>
      </c>
      <c r="C66" s="1" t="s">
        <v>21</v>
      </c>
      <c r="D66" s="1">
        <v>8</v>
      </c>
      <c r="E66" s="1">
        <v>11</v>
      </c>
      <c r="F66" s="1" t="s">
        <v>79</v>
      </c>
      <c r="G66" s="1">
        <v>36.340000000000003</v>
      </c>
      <c r="H66" s="1">
        <f>1+COUNTIFS(A:A,A66,G:G,"&gt;"&amp;G66)</f>
        <v>9</v>
      </c>
      <c r="I66" s="2">
        <f>AVERAGEIF(A:A,A66,G:G)</f>
        <v>54.104000000000006</v>
      </c>
      <c r="J66" s="2">
        <f t="shared" si="24"/>
        <v>-17.764000000000003</v>
      </c>
      <c r="K66" s="2">
        <f t="shared" si="25"/>
        <v>72.23599999999999</v>
      </c>
      <c r="L66" s="2">
        <f t="shared" si="26"/>
        <v>76.260872844207611</v>
      </c>
      <c r="M66" s="2">
        <f>SUMIF(A:A,A66,L:L)</f>
        <v>3108.5593901032271</v>
      </c>
      <c r="N66" s="3">
        <f t="shared" si="27"/>
        <v>2.4532544910353213E-2</v>
      </c>
      <c r="O66" s="6">
        <f t="shared" si="28"/>
        <v>40.762179531483525</v>
      </c>
      <c r="P66" s="3" t="str">
        <f t="shared" si="29"/>
        <v/>
      </c>
      <c r="Q66" s="3" t="str">
        <f>IF(ISNUMBER(P66),SUMIF(A:A,A66,P:P),"")</f>
        <v/>
      </c>
      <c r="R66" s="3" t="str">
        <f t="shared" si="30"/>
        <v/>
      </c>
      <c r="S66" s="7" t="str">
        <f t="shared" si="31"/>
        <v/>
      </c>
    </row>
    <row r="67" spans="1:19" x14ac:dyDescent="0.3">
      <c r="A67" s="1">
        <v>20</v>
      </c>
      <c r="B67" s="5">
        <v>0.63680555555555551</v>
      </c>
      <c r="C67" s="1" t="s">
        <v>21</v>
      </c>
      <c r="D67" s="1">
        <v>8</v>
      </c>
      <c r="E67" s="1">
        <v>10</v>
      </c>
      <c r="F67" s="1" t="s">
        <v>78</v>
      </c>
      <c r="G67" s="1">
        <v>28.23</v>
      </c>
      <c r="H67" s="1">
        <f>1+COUNTIFS(A:A,A67,G:G,"&gt;"&amp;G67)</f>
        <v>10</v>
      </c>
      <c r="I67" s="2">
        <f>AVERAGEIF(A:A,A67,G:G)</f>
        <v>54.104000000000006</v>
      </c>
      <c r="J67" s="2">
        <f t="shared" si="24"/>
        <v>-25.874000000000006</v>
      </c>
      <c r="K67" s="2">
        <f t="shared" si="25"/>
        <v>64.125999999999991</v>
      </c>
      <c r="L67" s="2">
        <f t="shared" si="26"/>
        <v>46.878539932537841</v>
      </c>
      <c r="M67" s="2">
        <f>SUMIF(A:A,A67,L:L)</f>
        <v>3108.5593901032271</v>
      </c>
      <c r="N67" s="3">
        <f t="shared" si="27"/>
        <v>1.5080471063794322E-2</v>
      </c>
      <c r="O67" s="6">
        <f t="shared" si="28"/>
        <v>66.310925949841973</v>
      </c>
      <c r="P67" s="3" t="str">
        <f t="shared" si="29"/>
        <v/>
      </c>
      <c r="Q67" s="3" t="str">
        <f>IF(ISNUMBER(P67),SUMIF(A:A,A67,P:P),"")</f>
        <v/>
      </c>
      <c r="R67" s="3" t="str">
        <f t="shared" si="30"/>
        <v/>
      </c>
      <c r="S67" s="7" t="str">
        <f t="shared" si="31"/>
        <v/>
      </c>
    </row>
    <row r="68" spans="1:19" x14ac:dyDescent="0.3">
      <c r="A68" s="1">
        <v>25</v>
      </c>
      <c r="B68" s="5">
        <v>0.6645833333333333</v>
      </c>
      <c r="C68" s="1" t="s">
        <v>21</v>
      </c>
      <c r="D68" s="1">
        <v>9</v>
      </c>
      <c r="E68" s="1">
        <v>3</v>
      </c>
      <c r="F68" s="1" t="s">
        <v>82</v>
      </c>
      <c r="G68" s="1">
        <v>78.89</v>
      </c>
      <c r="H68" s="1">
        <f>1+COUNTIFS(A:A,A68,G:G,"&gt;"&amp;G68)</f>
        <v>1</v>
      </c>
      <c r="I68" s="2">
        <f>AVERAGEIF(A:A,A68,G:G)</f>
        <v>53.893000000000008</v>
      </c>
      <c r="J68" s="2">
        <f t="shared" ref="J68:J74" si="32">G68-I68</f>
        <v>24.996999999999993</v>
      </c>
      <c r="K68" s="2">
        <f t="shared" ref="K68:K74" si="33">90+J68</f>
        <v>114.99699999999999</v>
      </c>
      <c r="L68" s="2">
        <f t="shared" ref="L68:L74" si="34">EXP(0.06*K68)</f>
        <v>992.09612223010208</v>
      </c>
      <c r="M68" s="2">
        <f>SUMIF(A:A,A68,L:L)</f>
        <v>2995.9872628649478</v>
      </c>
      <c r="N68" s="3">
        <f t="shared" ref="N68:N74" si="35">L68/M68</f>
        <v>0.33114163552264192</v>
      </c>
      <c r="O68" s="6">
        <f t="shared" ref="O68:O74" si="36">1/N68</f>
        <v>3.0198558342616648</v>
      </c>
      <c r="P68" s="3">
        <f t="shared" ref="P68:P74" si="37">IF(O68&gt;21,"",N68)</f>
        <v>0.33114163552264192</v>
      </c>
      <c r="Q68" s="3">
        <f>IF(ISNUMBER(P68),SUMIF(A:A,A68,P:P),"")</f>
        <v>0.83623760462545149</v>
      </c>
      <c r="R68" s="3">
        <f t="shared" ref="R68:R74" si="38">IFERROR(P68*(1/Q68),"")</f>
        <v>0.39598988815022174</v>
      </c>
      <c r="S68" s="7">
        <f t="shared" ref="S68:S74" si="39">IFERROR(1/R68,"")</f>
        <v>2.5253170091571695</v>
      </c>
    </row>
    <row r="69" spans="1:19" x14ac:dyDescent="0.3">
      <c r="A69" s="1">
        <v>25</v>
      </c>
      <c r="B69" s="5">
        <v>0.6645833333333333</v>
      </c>
      <c r="C69" s="1" t="s">
        <v>21</v>
      </c>
      <c r="D69" s="1">
        <v>9</v>
      </c>
      <c r="E69" s="1">
        <v>4</v>
      </c>
      <c r="F69" s="1" t="s">
        <v>83</v>
      </c>
      <c r="G69" s="1">
        <v>71.540000000000006</v>
      </c>
      <c r="H69" s="1">
        <f>1+COUNTIFS(A:A,A69,G:G,"&gt;"&amp;G69)</f>
        <v>2</v>
      </c>
      <c r="I69" s="2">
        <f>AVERAGEIF(A:A,A69,G:G)</f>
        <v>53.893000000000008</v>
      </c>
      <c r="J69" s="2">
        <f t="shared" si="32"/>
        <v>17.646999999999998</v>
      </c>
      <c r="K69" s="2">
        <f t="shared" si="33"/>
        <v>107.64699999999999</v>
      </c>
      <c r="L69" s="2">
        <f t="shared" si="34"/>
        <v>638.30740926215981</v>
      </c>
      <c r="M69" s="2">
        <f>SUMIF(A:A,A69,L:L)</f>
        <v>2995.9872628649478</v>
      </c>
      <c r="N69" s="3">
        <f t="shared" si="35"/>
        <v>0.21305411313790798</v>
      </c>
      <c r="O69" s="6">
        <f t="shared" si="36"/>
        <v>4.6936432499320446</v>
      </c>
      <c r="P69" s="3">
        <f t="shared" si="37"/>
        <v>0.21305411313790798</v>
      </c>
      <c r="Q69" s="3">
        <f>IF(ISNUMBER(P69),SUMIF(A:A,A69,P:P),"")</f>
        <v>0.83623760462545149</v>
      </c>
      <c r="R69" s="3">
        <f t="shared" si="38"/>
        <v>0.25477700591249336</v>
      </c>
      <c r="S69" s="7">
        <f t="shared" si="39"/>
        <v>3.9250009882895935</v>
      </c>
    </row>
    <row r="70" spans="1:19" x14ac:dyDescent="0.3">
      <c r="A70" s="1">
        <v>25</v>
      </c>
      <c r="B70" s="5">
        <v>0.6645833333333333</v>
      </c>
      <c r="C70" s="1" t="s">
        <v>21</v>
      </c>
      <c r="D70" s="1">
        <v>9</v>
      </c>
      <c r="E70" s="1">
        <v>8</v>
      </c>
      <c r="F70" s="1" t="s">
        <v>87</v>
      </c>
      <c r="G70" s="1">
        <v>56.8</v>
      </c>
      <c r="H70" s="1">
        <f>1+COUNTIFS(A:A,A70,G:G,"&gt;"&amp;G70)</f>
        <v>3</v>
      </c>
      <c r="I70" s="2">
        <f>AVERAGEIF(A:A,A70,G:G)</f>
        <v>53.893000000000008</v>
      </c>
      <c r="J70" s="2">
        <f t="shared" si="32"/>
        <v>2.9069999999999894</v>
      </c>
      <c r="K70" s="2">
        <f t="shared" si="33"/>
        <v>92.906999999999982</v>
      </c>
      <c r="L70" s="2">
        <f t="shared" si="34"/>
        <v>263.59662524876899</v>
      </c>
      <c r="M70" s="2">
        <f>SUMIF(A:A,A70,L:L)</f>
        <v>2995.9872628649478</v>
      </c>
      <c r="N70" s="3">
        <f t="shared" si="35"/>
        <v>8.7983226269360587E-2</v>
      </c>
      <c r="O70" s="6">
        <f t="shared" si="36"/>
        <v>11.365802805849613</v>
      </c>
      <c r="P70" s="3">
        <f t="shared" si="37"/>
        <v>8.7983226269360587E-2</v>
      </c>
      <c r="Q70" s="3">
        <f>IF(ISNUMBER(P70),SUMIF(A:A,A70,P:P),"")</f>
        <v>0.83623760462545149</v>
      </c>
      <c r="R70" s="3">
        <f t="shared" si="38"/>
        <v>0.10521319034530625</v>
      </c>
      <c r="S70" s="7">
        <f t="shared" si="39"/>
        <v>9.5045117130089167</v>
      </c>
    </row>
    <row r="71" spans="1:19" x14ac:dyDescent="0.3">
      <c r="A71" s="1">
        <v>25</v>
      </c>
      <c r="B71" s="5">
        <v>0.6645833333333333</v>
      </c>
      <c r="C71" s="1" t="s">
        <v>21</v>
      </c>
      <c r="D71" s="1">
        <v>9</v>
      </c>
      <c r="E71" s="1">
        <v>2</v>
      </c>
      <c r="F71" s="1" t="s">
        <v>81</v>
      </c>
      <c r="G71" s="1">
        <v>55.92</v>
      </c>
      <c r="H71" s="1">
        <f>1+COUNTIFS(A:A,A71,G:G,"&gt;"&amp;G71)</f>
        <v>4</v>
      </c>
      <c r="I71" s="2">
        <f>AVERAGEIF(A:A,A71,G:G)</f>
        <v>53.893000000000008</v>
      </c>
      <c r="J71" s="2">
        <f t="shared" si="32"/>
        <v>2.0269999999999939</v>
      </c>
      <c r="K71" s="2">
        <f t="shared" si="33"/>
        <v>92.026999999999987</v>
      </c>
      <c r="L71" s="2">
        <f t="shared" si="34"/>
        <v>250.03977369799662</v>
      </c>
      <c r="M71" s="2">
        <f>SUMIF(A:A,A71,L:L)</f>
        <v>2995.9872628649478</v>
      </c>
      <c r="N71" s="3">
        <f t="shared" si="35"/>
        <v>8.3458223203156476E-2</v>
      </c>
      <c r="O71" s="6">
        <f t="shared" si="36"/>
        <v>11.982042770857587</v>
      </c>
      <c r="P71" s="3">
        <f t="shared" si="37"/>
        <v>8.3458223203156476E-2</v>
      </c>
      <c r="Q71" s="3">
        <f>IF(ISNUMBER(P71),SUMIF(A:A,A71,P:P),"")</f>
        <v>0.83623760462545149</v>
      </c>
      <c r="R71" s="3">
        <f t="shared" si="38"/>
        <v>9.9802045186113311E-2</v>
      </c>
      <c r="S71" s="7">
        <f t="shared" si="39"/>
        <v>10.019834745221658</v>
      </c>
    </row>
    <row r="72" spans="1:19" x14ac:dyDescent="0.3">
      <c r="A72" s="1">
        <v>25</v>
      </c>
      <c r="B72" s="5">
        <v>0.6645833333333333</v>
      </c>
      <c r="C72" s="1" t="s">
        <v>21</v>
      </c>
      <c r="D72" s="1">
        <v>9</v>
      </c>
      <c r="E72" s="1">
        <v>9</v>
      </c>
      <c r="F72" s="1" t="s">
        <v>88</v>
      </c>
      <c r="G72" s="1">
        <v>53.67</v>
      </c>
      <c r="H72" s="1">
        <f>1+COUNTIFS(A:A,A72,G:G,"&gt;"&amp;G72)</f>
        <v>5</v>
      </c>
      <c r="I72" s="2">
        <f>AVERAGEIF(A:A,A72,G:G)</f>
        <v>53.893000000000008</v>
      </c>
      <c r="J72" s="2">
        <f t="shared" si="32"/>
        <v>-0.22300000000000608</v>
      </c>
      <c r="K72" s="2">
        <f t="shared" si="33"/>
        <v>89.776999999999987</v>
      </c>
      <c r="L72" s="2">
        <f t="shared" si="34"/>
        <v>218.46372883481499</v>
      </c>
      <c r="M72" s="2">
        <f>SUMIF(A:A,A72,L:L)</f>
        <v>2995.9872628649478</v>
      </c>
      <c r="N72" s="3">
        <f t="shared" si="35"/>
        <v>7.2918777573809337E-2</v>
      </c>
      <c r="O72" s="6">
        <f t="shared" si="36"/>
        <v>13.713888702917256</v>
      </c>
      <c r="P72" s="3">
        <f t="shared" si="37"/>
        <v>7.2918777573809337E-2</v>
      </c>
      <c r="Q72" s="3">
        <f>IF(ISNUMBER(P72),SUMIF(A:A,A72,P:P),"")</f>
        <v>0.83623760462545149</v>
      </c>
      <c r="R72" s="3">
        <f t="shared" si="38"/>
        <v>8.7198634898115412E-2</v>
      </c>
      <c r="S72" s="7">
        <f t="shared" si="39"/>
        <v>11.468069439027566</v>
      </c>
    </row>
    <row r="73" spans="1:19" x14ac:dyDescent="0.3">
      <c r="A73" s="1">
        <v>25</v>
      </c>
      <c r="B73" s="5">
        <v>0.6645833333333333</v>
      </c>
      <c r="C73" s="1" t="s">
        <v>21</v>
      </c>
      <c r="D73" s="1">
        <v>9</v>
      </c>
      <c r="E73" s="1">
        <v>7</v>
      </c>
      <c r="F73" s="1" t="s">
        <v>86</v>
      </c>
      <c r="G73" s="1">
        <v>46.59</v>
      </c>
      <c r="H73" s="1">
        <f>1+COUNTIFS(A:A,A73,G:G,"&gt;"&amp;G73)</f>
        <v>6</v>
      </c>
      <c r="I73" s="2">
        <f>AVERAGEIF(A:A,A73,G:G)</f>
        <v>53.893000000000008</v>
      </c>
      <c r="J73" s="2">
        <f t="shared" si="32"/>
        <v>-7.3030000000000044</v>
      </c>
      <c r="K73" s="2">
        <f t="shared" si="33"/>
        <v>82.697000000000003</v>
      </c>
      <c r="L73" s="2">
        <f t="shared" si="34"/>
        <v>142.85355291270437</v>
      </c>
      <c r="M73" s="2">
        <f>SUMIF(A:A,A73,L:L)</f>
        <v>2995.9872628649478</v>
      </c>
      <c r="N73" s="3">
        <f t="shared" si="35"/>
        <v>4.768162891857524E-2</v>
      </c>
      <c r="O73" s="6">
        <f t="shared" si="36"/>
        <v>20.972437869261466</v>
      </c>
      <c r="P73" s="3">
        <f t="shared" si="37"/>
        <v>4.768162891857524E-2</v>
      </c>
      <c r="Q73" s="3">
        <f>IF(ISNUMBER(P73),SUMIF(A:A,A73,P:P),"")</f>
        <v>0.83623760462545149</v>
      </c>
      <c r="R73" s="3">
        <f t="shared" si="38"/>
        <v>5.7019235507749864E-2</v>
      </c>
      <c r="S73" s="7">
        <f t="shared" si="39"/>
        <v>17.537941206947316</v>
      </c>
    </row>
    <row r="74" spans="1:19" x14ac:dyDescent="0.3">
      <c r="A74" s="1">
        <v>25</v>
      </c>
      <c r="B74" s="5">
        <v>0.6645833333333333</v>
      </c>
      <c r="C74" s="1" t="s">
        <v>21</v>
      </c>
      <c r="D74" s="1">
        <v>9</v>
      </c>
      <c r="E74" s="1">
        <v>6</v>
      </c>
      <c r="F74" s="1" t="s">
        <v>85</v>
      </c>
      <c r="G74" s="1">
        <v>45.79</v>
      </c>
      <c r="H74" s="1">
        <f>1+COUNTIFS(A:A,A74,G:G,"&gt;"&amp;G74)</f>
        <v>7</v>
      </c>
      <c r="I74" s="2">
        <f>AVERAGEIF(A:A,A74,G:G)</f>
        <v>53.893000000000008</v>
      </c>
      <c r="J74" s="2">
        <f t="shared" si="32"/>
        <v>-8.1030000000000086</v>
      </c>
      <c r="K74" s="2">
        <f t="shared" si="33"/>
        <v>81.896999999999991</v>
      </c>
      <c r="L74" s="2">
        <f t="shared" si="34"/>
        <v>136.15854788516251</v>
      </c>
      <c r="M74" s="2">
        <f>SUMIF(A:A,A74,L:L)</f>
        <v>2995.9872628649478</v>
      </c>
      <c r="N74" s="3">
        <f t="shared" si="35"/>
        <v>4.5446971545185844E-2</v>
      </c>
      <c r="O74" s="6">
        <f t="shared" si="36"/>
        <v>22.003666383044816</v>
      </c>
      <c r="P74" s="3" t="str">
        <f t="shared" si="37"/>
        <v/>
      </c>
      <c r="Q74" s="3" t="str">
        <f>IF(ISNUMBER(P74),SUMIF(A:A,A74,P:P),"")</f>
        <v/>
      </c>
      <c r="R74" s="3" t="str">
        <f t="shared" si="38"/>
        <v/>
      </c>
      <c r="S74" s="7" t="str">
        <f t="shared" si="39"/>
        <v/>
      </c>
    </row>
    <row r="75" spans="1:19" x14ac:dyDescent="0.3">
      <c r="A75" s="1">
        <v>25</v>
      </c>
      <c r="B75" s="5">
        <v>0.6645833333333333</v>
      </c>
      <c r="C75" s="1" t="s">
        <v>21</v>
      </c>
      <c r="D75" s="1">
        <v>9</v>
      </c>
      <c r="E75" s="1">
        <v>1</v>
      </c>
      <c r="F75" s="1" t="s">
        <v>80</v>
      </c>
      <c r="G75" s="1">
        <v>45.59</v>
      </c>
      <c r="H75" s="1">
        <f>1+COUNTIFS(A:A,A75,G:G,"&gt;"&amp;G75)</f>
        <v>8</v>
      </c>
      <c r="I75" s="2">
        <f>AVERAGEIF(A:A,A75,G:G)</f>
        <v>53.893000000000008</v>
      </c>
      <c r="J75" s="2">
        <f t="shared" ref="J75:J78" si="40">G75-I75</f>
        <v>-8.3030000000000044</v>
      </c>
      <c r="K75" s="2">
        <f t="shared" ref="K75:K78" si="41">90+J75</f>
        <v>81.697000000000003</v>
      </c>
      <c r="L75" s="2">
        <f t="shared" ref="L75:L78" si="42">EXP(0.06*K75)</f>
        <v>134.53440962968574</v>
      </c>
      <c r="M75" s="2">
        <f>SUMIF(A:A,A75,L:L)</f>
        <v>2995.9872628649478</v>
      </c>
      <c r="N75" s="3">
        <f t="shared" ref="N75:N78" si="43">L75/M75</f>
        <v>4.4904867019039209E-2</v>
      </c>
      <c r="O75" s="6">
        <f t="shared" ref="O75:O78" si="44">1/N75</f>
        <v>22.26930099973373</v>
      </c>
      <c r="P75" s="3" t="str">
        <f t="shared" ref="P75:P78" si="45">IF(O75&gt;21,"",N75)</f>
        <v/>
      </c>
      <c r="Q75" s="3" t="str">
        <f>IF(ISNUMBER(P75),SUMIF(A:A,A75,P:P),"")</f>
        <v/>
      </c>
      <c r="R75" s="3" t="str">
        <f t="shared" ref="R75:R78" si="46">IFERROR(P75*(1/Q75),"")</f>
        <v/>
      </c>
      <c r="S75" s="7" t="str">
        <f t="shared" ref="S75:S78" si="47">IFERROR(1/R75,"")</f>
        <v/>
      </c>
    </row>
    <row r="76" spans="1:19" x14ac:dyDescent="0.3">
      <c r="A76" s="1">
        <v>25</v>
      </c>
      <c r="B76" s="5">
        <v>0.6645833333333333</v>
      </c>
      <c r="C76" s="1" t="s">
        <v>21</v>
      </c>
      <c r="D76" s="1">
        <v>9</v>
      </c>
      <c r="E76" s="1">
        <v>5</v>
      </c>
      <c r="F76" s="1" t="s">
        <v>84</v>
      </c>
      <c r="G76" s="1">
        <v>44.38</v>
      </c>
      <c r="H76" s="1">
        <f>1+COUNTIFS(A:A,A76,G:G,"&gt;"&amp;G76)</f>
        <v>9</v>
      </c>
      <c r="I76" s="2">
        <f>AVERAGEIF(A:A,A76,G:G)</f>
        <v>53.893000000000008</v>
      </c>
      <c r="J76" s="2">
        <f t="shared" si="40"/>
        <v>-9.5130000000000052</v>
      </c>
      <c r="K76" s="2">
        <f t="shared" si="41"/>
        <v>80.486999999999995</v>
      </c>
      <c r="L76" s="2">
        <f t="shared" si="42"/>
        <v>125.11333418472739</v>
      </c>
      <c r="M76" s="2">
        <f>SUMIF(A:A,A76,L:L)</f>
        <v>2995.9872628649478</v>
      </c>
      <c r="N76" s="3">
        <f t="shared" si="43"/>
        <v>4.176030243369136E-2</v>
      </c>
      <c r="O76" s="6">
        <f t="shared" si="44"/>
        <v>23.946186730516118</v>
      </c>
      <c r="P76" s="3" t="str">
        <f t="shared" si="45"/>
        <v/>
      </c>
      <c r="Q76" s="3" t="str">
        <f>IF(ISNUMBER(P76),SUMIF(A:A,A76,P:P),"")</f>
        <v/>
      </c>
      <c r="R76" s="3" t="str">
        <f t="shared" si="46"/>
        <v/>
      </c>
      <c r="S76" s="7" t="str">
        <f t="shared" si="47"/>
        <v/>
      </c>
    </row>
    <row r="77" spans="1:19" x14ac:dyDescent="0.3">
      <c r="A77" s="1">
        <v>25</v>
      </c>
      <c r="B77" s="5">
        <v>0.6645833333333333</v>
      </c>
      <c r="C77" s="1" t="s">
        <v>21</v>
      </c>
      <c r="D77" s="1">
        <v>9</v>
      </c>
      <c r="E77" s="1">
        <v>10</v>
      </c>
      <c r="F77" s="1" t="s">
        <v>89</v>
      </c>
      <c r="G77" s="1">
        <v>39.76</v>
      </c>
      <c r="H77" s="1">
        <f>1+COUNTIFS(A:A,A77,G:G,"&gt;"&amp;G77)</f>
        <v>10</v>
      </c>
      <c r="I77" s="2">
        <f>AVERAGEIF(A:A,A77,G:G)</f>
        <v>53.893000000000008</v>
      </c>
      <c r="J77" s="2">
        <f t="shared" si="40"/>
        <v>-14.13300000000001</v>
      </c>
      <c r="K77" s="2">
        <f t="shared" si="41"/>
        <v>75.86699999999999</v>
      </c>
      <c r="L77" s="2">
        <f t="shared" si="42"/>
        <v>94.823758978825055</v>
      </c>
      <c r="M77" s="2">
        <f>SUMIF(A:A,A77,L:L)</f>
        <v>2995.9872628649478</v>
      </c>
      <c r="N77" s="3">
        <f t="shared" si="43"/>
        <v>3.1650254376632006E-2</v>
      </c>
      <c r="O77" s="6">
        <f t="shared" si="44"/>
        <v>31.595322682092544</v>
      </c>
      <c r="P77" s="3" t="str">
        <f t="shared" si="45"/>
        <v/>
      </c>
      <c r="Q77" s="3" t="str">
        <f>IF(ISNUMBER(P77),SUMIF(A:A,A77,P:P),"")</f>
        <v/>
      </c>
      <c r="R77" s="3" t="str">
        <f t="shared" si="46"/>
        <v/>
      </c>
      <c r="S77" s="7" t="str">
        <f t="shared" si="47"/>
        <v/>
      </c>
    </row>
    <row r="78" spans="1:19" x14ac:dyDescent="0.3">
      <c r="A78" s="1">
        <v>30</v>
      </c>
      <c r="B78" s="5">
        <v>0.69027777777777777</v>
      </c>
      <c r="C78" s="1" t="s">
        <v>21</v>
      </c>
      <c r="D78" s="1">
        <v>10</v>
      </c>
      <c r="E78" s="1">
        <v>10</v>
      </c>
      <c r="F78" s="1" t="s">
        <v>99</v>
      </c>
      <c r="G78" s="1">
        <v>81.25</v>
      </c>
      <c r="H78" s="1">
        <f>1+COUNTIFS(A:A,A78,G:G,"&gt;"&amp;G78)</f>
        <v>1</v>
      </c>
      <c r="I78" s="2">
        <f>AVERAGEIF(A:A,A78,G:G)</f>
        <v>48.385000000000005</v>
      </c>
      <c r="J78" s="2">
        <f t="shared" si="40"/>
        <v>32.864999999999995</v>
      </c>
      <c r="K78" s="2">
        <f t="shared" si="41"/>
        <v>122.86499999999999</v>
      </c>
      <c r="L78" s="2">
        <f t="shared" si="42"/>
        <v>1590.6531547270031</v>
      </c>
      <c r="M78" s="2">
        <f>SUMIF(A:A,A78,L:L)</f>
        <v>3520.2956353946201</v>
      </c>
      <c r="N78" s="3">
        <f t="shared" si="43"/>
        <v>0.45185215091990227</v>
      </c>
      <c r="O78" s="6">
        <f t="shared" si="44"/>
        <v>2.2131132893008298</v>
      </c>
      <c r="P78" s="3">
        <f t="shared" si="45"/>
        <v>0.45185215091990227</v>
      </c>
      <c r="Q78" s="3">
        <f>IF(ISNUMBER(P78),SUMIF(A:A,A78,P:P),"")</f>
        <v>0.88055803820684786</v>
      </c>
      <c r="R78" s="3">
        <f t="shared" si="46"/>
        <v>0.51314295175823466</v>
      </c>
      <c r="S78" s="7">
        <f t="shared" si="47"/>
        <v>1.9487746963562431</v>
      </c>
    </row>
    <row r="79" spans="1:19" x14ac:dyDescent="0.3">
      <c r="A79" s="1">
        <v>30</v>
      </c>
      <c r="B79" s="5">
        <v>0.69027777777777777</v>
      </c>
      <c r="C79" s="1" t="s">
        <v>21</v>
      </c>
      <c r="D79" s="1">
        <v>10</v>
      </c>
      <c r="E79" s="1">
        <v>1</v>
      </c>
      <c r="F79" s="1" t="s">
        <v>90</v>
      </c>
      <c r="G79" s="1">
        <v>64.02</v>
      </c>
      <c r="H79" s="1">
        <f>1+COUNTIFS(A:A,A79,G:G,"&gt;"&amp;G79)</f>
        <v>2</v>
      </c>
      <c r="I79" s="2">
        <f>AVERAGEIF(A:A,A79,G:G)</f>
        <v>48.385000000000005</v>
      </c>
      <c r="J79" s="2">
        <f t="shared" ref="J79:J99" si="48">G79-I79</f>
        <v>15.634999999999991</v>
      </c>
      <c r="K79" s="2">
        <f t="shared" ref="K79:K99" si="49">90+J79</f>
        <v>105.63499999999999</v>
      </c>
      <c r="L79" s="2">
        <f t="shared" ref="L79:L99" si="50">EXP(0.06*K79)</f>
        <v>565.72042080967731</v>
      </c>
      <c r="M79" s="2">
        <f>SUMIF(A:A,A79,L:L)</f>
        <v>3520.2956353946201</v>
      </c>
      <c r="N79" s="3">
        <f t="shared" ref="N79:N99" si="51">L79/M79</f>
        <v>0.16070253166287293</v>
      </c>
      <c r="O79" s="6">
        <f t="shared" ref="O79:O99" si="52">1/N79</f>
        <v>6.2226773259417776</v>
      </c>
      <c r="P79" s="3">
        <f t="shared" ref="P79:P99" si="53">IF(O79&gt;21,"",N79)</f>
        <v>0.16070253166287293</v>
      </c>
      <c r="Q79" s="3">
        <f>IF(ISNUMBER(P79),SUMIF(A:A,A79,P:P),"")</f>
        <v>0.88055803820684786</v>
      </c>
      <c r="R79" s="3">
        <f t="shared" ref="R79:R99" si="54">IFERROR(P79*(1/Q79),"")</f>
        <v>0.18250078324209565</v>
      </c>
      <c r="S79" s="7">
        <f t="shared" ref="S79:S99" si="55">IFERROR(1/R79,"")</f>
        <v>5.4794285385255259</v>
      </c>
    </row>
    <row r="80" spans="1:19" x14ac:dyDescent="0.3">
      <c r="A80" s="1">
        <v>30</v>
      </c>
      <c r="B80" s="5">
        <v>0.69027777777777777</v>
      </c>
      <c r="C80" s="1" t="s">
        <v>21</v>
      </c>
      <c r="D80" s="1">
        <v>10</v>
      </c>
      <c r="E80" s="1">
        <v>4</v>
      </c>
      <c r="F80" s="1" t="s">
        <v>93</v>
      </c>
      <c r="G80" s="1">
        <v>55.06</v>
      </c>
      <c r="H80" s="1">
        <f>1+COUNTIFS(A:A,A80,G:G,"&gt;"&amp;G80)</f>
        <v>3</v>
      </c>
      <c r="I80" s="2">
        <f>AVERAGEIF(A:A,A80,G:G)</f>
        <v>48.385000000000005</v>
      </c>
      <c r="J80" s="2">
        <f t="shared" si="48"/>
        <v>6.6749999999999972</v>
      </c>
      <c r="K80" s="2">
        <f t="shared" si="49"/>
        <v>96.674999999999997</v>
      </c>
      <c r="L80" s="2">
        <f t="shared" si="50"/>
        <v>330.4647509839304</v>
      </c>
      <c r="M80" s="2">
        <f>SUMIF(A:A,A80,L:L)</f>
        <v>3520.2956353946201</v>
      </c>
      <c r="N80" s="3">
        <f t="shared" si="51"/>
        <v>9.3874147290724852E-2</v>
      </c>
      <c r="O80" s="6">
        <f t="shared" si="52"/>
        <v>10.652560144200683</v>
      </c>
      <c r="P80" s="3">
        <f t="shared" si="53"/>
        <v>9.3874147290724852E-2</v>
      </c>
      <c r="Q80" s="3">
        <f>IF(ISNUMBER(P80),SUMIF(A:A,A80,P:P),"")</f>
        <v>0.88055803820684786</v>
      </c>
      <c r="R80" s="3">
        <f t="shared" si="54"/>
        <v>0.10660756386017262</v>
      </c>
      <c r="S80" s="7">
        <f t="shared" si="55"/>
        <v>9.3801974624578097</v>
      </c>
    </row>
    <row r="81" spans="1:19" x14ac:dyDescent="0.3">
      <c r="A81" s="1">
        <v>30</v>
      </c>
      <c r="B81" s="5">
        <v>0.69027777777777777</v>
      </c>
      <c r="C81" s="1" t="s">
        <v>21</v>
      </c>
      <c r="D81" s="1">
        <v>10</v>
      </c>
      <c r="E81" s="1">
        <v>2</v>
      </c>
      <c r="F81" s="1" t="s">
        <v>91</v>
      </c>
      <c r="G81" s="1">
        <v>48.72</v>
      </c>
      <c r="H81" s="1">
        <f>1+COUNTIFS(A:A,A81,G:G,"&gt;"&amp;G81)</f>
        <v>4</v>
      </c>
      <c r="I81" s="2">
        <f>AVERAGEIF(A:A,A81,G:G)</f>
        <v>48.385000000000005</v>
      </c>
      <c r="J81" s="2">
        <f t="shared" si="48"/>
        <v>0.33499999999999375</v>
      </c>
      <c r="K81" s="2">
        <f t="shared" si="49"/>
        <v>90.334999999999994</v>
      </c>
      <c r="L81" s="2">
        <f t="shared" si="50"/>
        <v>225.90171154371669</v>
      </c>
      <c r="M81" s="2">
        <f>SUMIF(A:A,A81,L:L)</f>
        <v>3520.2956353946201</v>
      </c>
      <c r="N81" s="3">
        <f t="shared" si="51"/>
        <v>6.4171233027249266E-2</v>
      </c>
      <c r="O81" s="6">
        <f t="shared" si="52"/>
        <v>15.583306613032764</v>
      </c>
      <c r="P81" s="3">
        <f t="shared" si="53"/>
        <v>6.4171233027249266E-2</v>
      </c>
      <c r="Q81" s="3">
        <f>IF(ISNUMBER(P81),SUMIF(A:A,A81,P:P),"")</f>
        <v>0.88055803820684786</v>
      </c>
      <c r="R81" s="3">
        <f t="shared" si="54"/>
        <v>7.2875642766178569E-2</v>
      </c>
      <c r="S81" s="7">
        <f t="shared" si="55"/>
        <v>13.722005899947931</v>
      </c>
    </row>
    <row r="82" spans="1:19" x14ac:dyDescent="0.3">
      <c r="A82" s="1">
        <v>30</v>
      </c>
      <c r="B82" s="5">
        <v>0.69027777777777777</v>
      </c>
      <c r="C82" s="1" t="s">
        <v>21</v>
      </c>
      <c r="D82" s="1">
        <v>10</v>
      </c>
      <c r="E82" s="1">
        <v>5</v>
      </c>
      <c r="F82" s="1" t="s">
        <v>94</v>
      </c>
      <c r="G82" s="1">
        <v>46.66</v>
      </c>
      <c r="H82" s="1">
        <f>1+COUNTIFS(A:A,A82,G:G,"&gt;"&amp;G82)</f>
        <v>5</v>
      </c>
      <c r="I82" s="2">
        <f>AVERAGEIF(A:A,A82,G:G)</f>
        <v>48.385000000000005</v>
      </c>
      <c r="J82" s="2">
        <f t="shared" si="48"/>
        <v>-1.7250000000000085</v>
      </c>
      <c r="K82" s="2">
        <f t="shared" si="49"/>
        <v>88.274999999999991</v>
      </c>
      <c r="L82" s="2">
        <f t="shared" si="50"/>
        <v>199.63685677251914</v>
      </c>
      <c r="M82" s="2">
        <f>SUMIF(A:A,A82,L:L)</f>
        <v>3520.2956353946201</v>
      </c>
      <c r="N82" s="3">
        <f t="shared" si="51"/>
        <v>5.6710253185920316E-2</v>
      </c>
      <c r="O82" s="6">
        <f t="shared" si="52"/>
        <v>17.633495599491948</v>
      </c>
      <c r="P82" s="3">
        <f t="shared" si="53"/>
        <v>5.6710253185920316E-2</v>
      </c>
      <c r="Q82" s="3">
        <f>IF(ISNUMBER(P82),SUMIF(A:A,A82,P:P),"")</f>
        <v>0.88055803820684786</v>
      </c>
      <c r="R82" s="3">
        <f t="shared" si="54"/>
        <v>6.440262961133604E-2</v>
      </c>
      <c r="S82" s="7">
        <f t="shared" si="55"/>
        <v>15.527316291817714</v>
      </c>
    </row>
    <row r="83" spans="1:19" x14ac:dyDescent="0.3">
      <c r="A83" s="1">
        <v>30</v>
      </c>
      <c r="B83" s="5">
        <v>0.69027777777777777</v>
      </c>
      <c r="C83" s="1" t="s">
        <v>21</v>
      </c>
      <c r="D83" s="1">
        <v>10</v>
      </c>
      <c r="E83" s="1">
        <v>3</v>
      </c>
      <c r="F83" s="1" t="s">
        <v>92</v>
      </c>
      <c r="G83" s="1">
        <v>45.61</v>
      </c>
      <c r="H83" s="1">
        <f>1+COUNTIFS(A:A,A83,G:G,"&gt;"&amp;G83)</f>
        <v>6</v>
      </c>
      <c r="I83" s="2">
        <f>AVERAGEIF(A:A,A83,G:G)</f>
        <v>48.385000000000005</v>
      </c>
      <c r="J83" s="2">
        <f t="shared" si="48"/>
        <v>-2.7750000000000057</v>
      </c>
      <c r="K83" s="2">
        <f t="shared" si="49"/>
        <v>87.224999999999994</v>
      </c>
      <c r="L83" s="2">
        <f t="shared" si="50"/>
        <v>187.44772377436914</v>
      </c>
      <c r="M83" s="2">
        <f>SUMIF(A:A,A83,L:L)</f>
        <v>3520.2956353946201</v>
      </c>
      <c r="N83" s="3">
        <f t="shared" si="51"/>
        <v>5.3247722120178274E-2</v>
      </c>
      <c r="O83" s="6">
        <f t="shared" si="52"/>
        <v>18.780146082926034</v>
      </c>
      <c r="P83" s="3">
        <f t="shared" si="53"/>
        <v>5.3247722120178274E-2</v>
      </c>
      <c r="Q83" s="3">
        <f>IF(ISNUMBER(P83),SUMIF(A:A,A83,P:P),"")</f>
        <v>0.88055803820684786</v>
      </c>
      <c r="R83" s="3">
        <f t="shared" si="54"/>
        <v>6.0470428761982511E-2</v>
      </c>
      <c r="S83" s="7">
        <f t="shared" si="55"/>
        <v>16.537008592019369</v>
      </c>
    </row>
    <row r="84" spans="1:19" x14ac:dyDescent="0.3">
      <c r="A84" s="1">
        <v>30</v>
      </c>
      <c r="B84" s="5">
        <v>0.69027777777777777</v>
      </c>
      <c r="C84" s="1" t="s">
        <v>21</v>
      </c>
      <c r="D84" s="1">
        <v>10</v>
      </c>
      <c r="E84" s="1">
        <v>7</v>
      </c>
      <c r="F84" s="1" t="s">
        <v>96</v>
      </c>
      <c r="G84" s="1">
        <v>41.08</v>
      </c>
      <c r="H84" s="1">
        <f>1+COUNTIFS(A:A,A84,G:G,"&gt;"&amp;G84)</f>
        <v>7</v>
      </c>
      <c r="I84" s="2">
        <f>AVERAGEIF(A:A,A84,G:G)</f>
        <v>48.385000000000005</v>
      </c>
      <c r="J84" s="2">
        <f t="shared" si="48"/>
        <v>-7.3050000000000068</v>
      </c>
      <c r="K84" s="2">
        <f t="shared" si="49"/>
        <v>82.694999999999993</v>
      </c>
      <c r="L84" s="2">
        <f t="shared" si="50"/>
        <v>142.83641151485918</v>
      </c>
      <c r="M84" s="2">
        <f>SUMIF(A:A,A84,L:L)</f>
        <v>3520.2956353946201</v>
      </c>
      <c r="N84" s="3">
        <f t="shared" si="51"/>
        <v>4.0575118202777712E-2</v>
      </c>
      <c r="O84" s="6">
        <f t="shared" si="52"/>
        <v>24.645646009024848</v>
      </c>
      <c r="P84" s="3" t="str">
        <f t="shared" si="53"/>
        <v/>
      </c>
      <c r="Q84" s="3" t="str">
        <f>IF(ISNUMBER(P84),SUMIF(A:A,A84,P:P),"")</f>
        <v/>
      </c>
      <c r="R84" s="3" t="str">
        <f t="shared" si="54"/>
        <v/>
      </c>
      <c r="S84" s="7" t="str">
        <f t="shared" si="55"/>
        <v/>
      </c>
    </row>
    <row r="85" spans="1:19" x14ac:dyDescent="0.3">
      <c r="A85" s="1">
        <v>30</v>
      </c>
      <c r="B85" s="5">
        <v>0.69027777777777777</v>
      </c>
      <c r="C85" s="1" t="s">
        <v>21</v>
      </c>
      <c r="D85" s="1">
        <v>10</v>
      </c>
      <c r="E85" s="1">
        <v>9</v>
      </c>
      <c r="F85" s="1" t="s">
        <v>98</v>
      </c>
      <c r="G85" s="1">
        <v>34.74</v>
      </c>
      <c r="H85" s="1">
        <f>1+COUNTIFS(A:A,A85,G:G,"&gt;"&amp;G85)</f>
        <v>8</v>
      </c>
      <c r="I85" s="2">
        <f>AVERAGEIF(A:A,A85,G:G)</f>
        <v>48.385000000000005</v>
      </c>
      <c r="J85" s="2">
        <f t="shared" si="48"/>
        <v>-13.645000000000003</v>
      </c>
      <c r="K85" s="2">
        <f t="shared" si="49"/>
        <v>76.35499999999999</v>
      </c>
      <c r="L85" s="2">
        <f t="shared" si="50"/>
        <v>97.641245354904285</v>
      </c>
      <c r="M85" s="2">
        <f>SUMIF(A:A,A85,L:L)</f>
        <v>3520.2956353946201</v>
      </c>
      <c r="N85" s="3">
        <f t="shared" si="51"/>
        <v>2.7736660629628863E-2</v>
      </c>
      <c r="O85" s="6">
        <f t="shared" si="52"/>
        <v>36.053366818490751</v>
      </c>
      <c r="P85" s="3" t="str">
        <f t="shared" si="53"/>
        <v/>
      </c>
      <c r="Q85" s="3" t="str">
        <f>IF(ISNUMBER(P85),SUMIF(A:A,A85,P:P),"")</f>
        <v/>
      </c>
      <c r="R85" s="3" t="str">
        <f t="shared" si="54"/>
        <v/>
      </c>
      <c r="S85" s="7" t="str">
        <f t="shared" si="55"/>
        <v/>
      </c>
    </row>
    <row r="86" spans="1:19" x14ac:dyDescent="0.3">
      <c r="A86" s="1">
        <v>30</v>
      </c>
      <c r="B86" s="5">
        <v>0.69027777777777777</v>
      </c>
      <c r="C86" s="1" t="s">
        <v>21</v>
      </c>
      <c r="D86" s="1">
        <v>10</v>
      </c>
      <c r="E86" s="1">
        <v>8</v>
      </c>
      <c r="F86" s="1" t="s">
        <v>97</v>
      </c>
      <c r="G86" s="1">
        <v>34.29</v>
      </c>
      <c r="H86" s="1">
        <f>1+COUNTIFS(A:A,A86,G:G,"&gt;"&amp;G86)</f>
        <v>9</v>
      </c>
      <c r="I86" s="2">
        <f>AVERAGEIF(A:A,A86,G:G)</f>
        <v>48.385000000000005</v>
      </c>
      <c r="J86" s="2">
        <f t="shared" si="48"/>
        <v>-14.095000000000006</v>
      </c>
      <c r="K86" s="2">
        <f t="shared" si="49"/>
        <v>75.905000000000001</v>
      </c>
      <c r="L86" s="2">
        <f t="shared" si="50"/>
        <v>95.040203802632092</v>
      </c>
      <c r="M86" s="2">
        <f>SUMIF(A:A,A86,L:L)</f>
        <v>3520.2956353946201</v>
      </c>
      <c r="N86" s="3">
        <f t="shared" si="51"/>
        <v>2.6997790426194764E-2</v>
      </c>
      <c r="O86" s="6">
        <f t="shared" si="52"/>
        <v>37.040068250538909</v>
      </c>
      <c r="P86" s="3" t="str">
        <f t="shared" si="53"/>
        <v/>
      </c>
      <c r="Q86" s="3" t="str">
        <f>IF(ISNUMBER(P86),SUMIF(A:A,A86,P:P),"")</f>
        <v/>
      </c>
      <c r="R86" s="3" t="str">
        <f t="shared" si="54"/>
        <v/>
      </c>
      <c r="S86" s="7" t="str">
        <f t="shared" si="55"/>
        <v/>
      </c>
    </row>
    <row r="87" spans="1:19" x14ac:dyDescent="0.3">
      <c r="A87" s="1">
        <v>30</v>
      </c>
      <c r="B87" s="5">
        <v>0.69027777777777777</v>
      </c>
      <c r="C87" s="1" t="s">
        <v>21</v>
      </c>
      <c r="D87" s="1">
        <v>10</v>
      </c>
      <c r="E87" s="1">
        <v>6</v>
      </c>
      <c r="F87" s="1" t="s">
        <v>95</v>
      </c>
      <c r="G87" s="1">
        <v>32.42</v>
      </c>
      <c r="H87" s="1">
        <f>1+COUNTIFS(A:A,A87,G:G,"&gt;"&amp;G87)</f>
        <v>10</v>
      </c>
      <c r="I87" s="2">
        <f>AVERAGEIF(A:A,A87,G:G)</f>
        <v>48.385000000000005</v>
      </c>
      <c r="J87" s="2">
        <f t="shared" si="48"/>
        <v>-15.965000000000003</v>
      </c>
      <c r="K87" s="2">
        <f t="shared" si="49"/>
        <v>74.034999999999997</v>
      </c>
      <c r="L87" s="2">
        <f t="shared" si="50"/>
        <v>84.953156111008269</v>
      </c>
      <c r="M87" s="2">
        <f>SUMIF(A:A,A87,L:L)</f>
        <v>3520.2956353946201</v>
      </c>
      <c r="N87" s="3">
        <f t="shared" si="51"/>
        <v>2.4132392534550622E-2</v>
      </c>
      <c r="O87" s="6">
        <f t="shared" si="52"/>
        <v>41.438079484588549</v>
      </c>
      <c r="P87" s="3" t="str">
        <f t="shared" si="53"/>
        <v/>
      </c>
      <c r="Q87" s="3" t="str">
        <f>IF(ISNUMBER(P87),SUMIF(A:A,A87,P:P),"")</f>
        <v/>
      </c>
      <c r="R87" s="3" t="str">
        <f t="shared" si="54"/>
        <v/>
      </c>
      <c r="S87" s="7" t="str">
        <f t="shared" si="55"/>
        <v/>
      </c>
    </row>
    <row r="88" spans="1:19" x14ac:dyDescent="0.3">
      <c r="A88" s="1">
        <v>32</v>
      </c>
      <c r="B88" s="5">
        <v>0.71666666666666667</v>
      </c>
      <c r="C88" s="1" t="s">
        <v>21</v>
      </c>
      <c r="D88" s="1">
        <v>11</v>
      </c>
      <c r="E88" s="1">
        <v>3</v>
      </c>
      <c r="F88" s="1" t="s">
        <v>102</v>
      </c>
      <c r="G88" s="1">
        <v>76.209999999999994</v>
      </c>
      <c r="H88" s="1">
        <f>1+COUNTIFS(A:A,A88,G:G,"&gt;"&amp;G88)</f>
        <v>1</v>
      </c>
      <c r="I88" s="2">
        <f>AVERAGEIF(A:A,A88,G:G)</f>
        <v>52.000833333333333</v>
      </c>
      <c r="J88" s="2">
        <f t="shared" si="48"/>
        <v>24.209166666666661</v>
      </c>
      <c r="K88" s="2">
        <f t="shared" si="49"/>
        <v>114.20916666666666</v>
      </c>
      <c r="L88" s="2">
        <f t="shared" si="50"/>
        <v>946.2908743865255</v>
      </c>
      <c r="M88" s="2">
        <f>SUMIF(A:A,A88,L:L)</f>
        <v>3493.0458853927444</v>
      </c>
      <c r="N88" s="3">
        <f t="shared" si="51"/>
        <v>0.27090708379862244</v>
      </c>
      <c r="O88" s="6">
        <f t="shared" si="52"/>
        <v>3.6913025158963562</v>
      </c>
      <c r="P88" s="3">
        <f t="shared" si="53"/>
        <v>0.27090708379862244</v>
      </c>
      <c r="Q88" s="3">
        <f>IF(ISNUMBER(P88),SUMIF(A:A,A88,P:P),"")</f>
        <v>0.87257822007590069</v>
      </c>
      <c r="R88" s="3">
        <f t="shared" si="54"/>
        <v>0.31046739142200652</v>
      </c>
      <c r="S88" s="7">
        <f t="shared" si="55"/>
        <v>3.220950179082537</v>
      </c>
    </row>
    <row r="89" spans="1:19" x14ac:dyDescent="0.3">
      <c r="A89" s="1">
        <v>32</v>
      </c>
      <c r="B89" s="5">
        <v>0.71666666666666667</v>
      </c>
      <c r="C89" s="1" t="s">
        <v>21</v>
      </c>
      <c r="D89" s="1">
        <v>11</v>
      </c>
      <c r="E89" s="1">
        <v>12</v>
      </c>
      <c r="F89" s="1" t="s">
        <v>111</v>
      </c>
      <c r="G89" s="1">
        <v>64.239999999999995</v>
      </c>
      <c r="H89" s="1">
        <f>1+COUNTIFS(A:A,A89,G:G,"&gt;"&amp;G89)</f>
        <v>2</v>
      </c>
      <c r="I89" s="2">
        <f>AVERAGEIF(A:A,A89,G:G)</f>
        <v>52.000833333333333</v>
      </c>
      <c r="J89" s="2">
        <f t="shared" si="48"/>
        <v>12.239166666666662</v>
      </c>
      <c r="K89" s="2">
        <f t="shared" si="49"/>
        <v>102.23916666666666</v>
      </c>
      <c r="L89" s="2">
        <f t="shared" si="50"/>
        <v>461.43906112904591</v>
      </c>
      <c r="M89" s="2">
        <f>SUMIF(A:A,A89,L:L)</f>
        <v>3493.0458853927444</v>
      </c>
      <c r="N89" s="3">
        <f t="shared" si="51"/>
        <v>0.13210220428500427</v>
      </c>
      <c r="O89" s="6">
        <f t="shared" si="52"/>
        <v>7.569896395086241</v>
      </c>
      <c r="P89" s="3">
        <f t="shared" si="53"/>
        <v>0.13210220428500427</v>
      </c>
      <c r="Q89" s="3">
        <f>IF(ISNUMBER(P89),SUMIF(A:A,A89,P:P),"")</f>
        <v>0.87257822007590069</v>
      </c>
      <c r="R89" s="3">
        <f t="shared" si="54"/>
        <v>0.1513929654048819</v>
      </c>
      <c r="S89" s="7">
        <f t="shared" si="55"/>
        <v>6.6053267225833299</v>
      </c>
    </row>
    <row r="90" spans="1:19" x14ac:dyDescent="0.3">
      <c r="A90" s="1">
        <v>32</v>
      </c>
      <c r="B90" s="5">
        <v>0.71666666666666667</v>
      </c>
      <c r="C90" s="1" t="s">
        <v>21</v>
      </c>
      <c r="D90" s="1">
        <v>11</v>
      </c>
      <c r="E90" s="1">
        <v>7</v>
      </c>
      <c r="F90" s="1" t="s">
        <v>106</v>
      </c>
      <c r="G90" s="1">
        <v>61.52</v>
      </c>
      <c r="H90" s="1">
        <f>1+COUNTIFS(A:A,A90,G:G,"&gt;"&amp;G90)</f>
        <v>3</v>
      </c>
      <c r="I90" s="2">
        <f>AVERAGEIF(A:A,A90,G:G)</f>
        <v>52.000833333333333</v>
      </c>
      <c r="J90" s="2">
        <f t="shared" si="48"/>
        <v>9.5191666666666706</v>
      </c>
      <c r="K90" s="2">
        <f t="shared" si="49"/>
        <v>99.519166666666678</v>
      </c>
      <c r="L90" s="2">
        <f t="shared" si="50"/>
        <v>391.95616125364273</v>
      </c>
      <c r="M90" s="2">
        <f>SUMIF(A:A,A90,L:L)</f>
        <v>3493.0458853927444</v>
      </c>
      <c r="N90" s="3">
        <f t="shared" si="51"/>
        <v>0.11221042440144548</v>
      </c>
      <c r="O90" s="6">
        <f t="shared" si="52"/>
        <v>8.911827981528587</v>
      </c>
      <c r="P90" s="3">
        <f t="shared" si="53"/>
        <v>0.11221042440144548</v>
      </c>
      <c r="Q90" s="3">
        <f>IF(ISNUMBER(P90),SUMIF(A:A,A90,P:P),"")</f>
        <v>0.87257822007590069</v>
      </c>
      <c r="R90" s="3">
        <f t="shared" si="54"/>
        <v>0.12859640754233462</v>
      </c>
      <c r="S90" s="7">
        <f t="shared" si="55"/>
        <v>7.7762669977448224</v>
      </c>
    </row>
    <row r="91" spans="1:19" x14ac:dyDescent="0.3">
      <c r="A91" s="1">
        <v>32</v>
      </c>
      <c r="B91" s="5">
        <v>0.71666666666666667</v>
      </c>
      <c r="C91" s="1" t="s">
        <v>21</v>
      </c>
      <c r="D91" s="1">
        <v>11</v>
      </c>
      <c r="E91" s="1">
        <v>8</v>
      </c>
      <c r="F91" s="1" t="s">
        <v>107</v>
      </c>
      <c r="G91" s="1">
        <v>59.54</v>
      </c>
      <c r="H91" s="1">
        <f>1+COUNTIFS(A:A,A91,G:G,"&gt;"&amp;G91)</f>
        <v>4</v>
      </c>
      <c r="I91" s="2">
        <f>AVERAGEIF(A:A,A91,G:G)</f>
        <v>52.000833333333333</v>
      </c>
      <c r="J91" s="2">
        <f t="shared" si="48"/>
        <v>7.5391666666666666</v>
      </c>
      <c r="K91" s="2">
        <f t="shared" si="49"/>
        <v>97.539166666666659</v>
      </c>
      <c r="L91" s="2">
        <f t="shared" si="50"/>
        <v>348.05134082529469</v>
      </c>
      <c r="M91" s="2">
        <f>SUMIF(A:A,A91,L:L)</f>
        <v>3493.0458853927444</v>
      </c>
      <c r="N91" s="3">
        <f t="shared" si="51"/>
        <v>9.9641216360992962E-2</v>
      </c>
      <c r="O91" s="6">
        <f t="shared" si="52"/>
        <v>10.036007553110069</v>
      </c>
      <c r="P91" s="3">
        <f t="shared" si="53"/>
        <v>9.9641216360992962E-2</v>
      </c>
      <c r="Q91" s="3">
        <f>IF(ISNUMBER(P91),SUMIF(A:A,A91,P:P),"")</f>
        <v>0.87257822007590069</v>
      </c>
      <c r="R91" s="3">
        <f t="shared" si="54"/>
        <v>0.11419172982833072</v>
      </c>
      <c r="S91" s="7">
        <f t="shared" si="55"/>
        <v>8.7572016073610808</v>
      </c>
    </row>
    <row r="92" spans="1:19" x14ac:dyDescent="0.3">
      <c r="A92" s="1">
        <v>32</v>
      </c>
      <c r="B92" s="5">
        <v>0.71666666666666667</v>
      </c>
      <c r="C92" s="1" t="s">
        <v>21</v>
      </c>
      <c r="D92" s="1">
        <v>11</v>
      </c>
      <c r="E92" s="1">
        <v>2</v>
      </c>
      <c r="F92" s="1" t="s">
        <v>101</v>
      </c>
      <c r="G92" s="1">
        <v>56.37</v>
      </c>
      <c r="H92" s="1">
        <f>1+COUNTIFS(A:A,A92,G:G,"&gt;"&amp;G92)</f>
        <v>5</v>
      </c>
      <c r="I92" s="2">
        <f>AVERAGEIF(A:A,A92,G:G)</f>
        <v>52.000833333333333</v>
      </c>
      <c r="J92" s="2">
        <f t="shared" si="48"/>
        <v>4.3691666666666649</v>
      </c>
      <c r="K92" s="2">
        <f t="shared" si="49"/>
        <v>94.369166666666672</v>
      </c>
      <c r="L92" s="2">
        <f t="shared" si="50"/>
        <v>287.76667628573762</v>
      </c>
      <c r="M92" s="2">
        <f>SUMIF(A:A,A92,L:L)</f>
        <v>3493.0458853927444</v>
      </c>
      <c r="N92" s="3">
        <f t="shared" si="51"/>
        <v>8.238273579202704E-2</v>
      </c>
      <c r="O92" s="6">
        <f t="shared" si="52"/>
        <v>12.138465546039557</v>
      </c>
      <c r="P92" s="3">
        <f t="shared" si="53"/>
        <v>8.238273579202704E-2</v>
      </c>
      <c r="Q92" s="3">
        <f>IF(ISNUMBER(P92),SUMIF(A:A,A92,P:P),"")</f>
        <v>0.87257822007590069</v>
      </c>
      <c r="R92" s="3">
        <f t="shared" si="54"/>
        <v>9.4413009512042401E-2</v>
      </c>
      <c r="S92" s="7">
        <f t="shared" si="55"/>
        <v>10.591760660615842</v>
      </c>
    </row>
    <row r="93" spans="1:19" x14ac:dyDescent="0.3">
      <c r="A93" s="1">
        <v>32</v>
      </c>
      <c r="B93" s="5">
        <v>0.71666666666666667</v>
      </c>
      <c r="C93" s="1" t="s">
        <v>21</v>
      </c>
      <c r="D93" s="1">
        <v>11</v>
      </c>
      <c r="E93" s="1">
        <v>9</v>
      </c>
      <c r="F93" s="1" t="s">
        <v>108</v>
      </c>
      <c r="G93" s="1">
        <v>54.64</v>
      </c>
      <c r="H93" s="1">
        <f>1+COUNTIFS(A:A,A93,G:G,"&gt;"&amp;G93)</f>
        <v>6</v>
      </c>
      <c r="I93" s="2">
        <f>AVERAGEIF(A:A,A93,G:G)</f>
        <v>52.000833333333333</v>
      </c>
      <c r="J93" s="2">
        <f t="shared" si="48"/>
        <v>2.639166666666668</v>
      </c>
      <c r="K93" s="2">
        <f t="shared" si="49"/>
        <v>92.639166666666668</v>
      </c>
      <c r="L93" s="2">
        <f t="shared" si="50"/>
        <v>259.39448213240797</v>
      </c>
      <c r="M93" s="2">
        <f>SUMIF(A:A,A93,L:L)</f>
        <v>3493.0458853927444</v>
      </c>
      <c r="N93" s="3">
        <f t="shared" si="51"/>
        <v>7.4260256132662475E-2</v>
      </c>
      <c r="O93" s="6">
        <f t="shared" si="52"/>
        <v>13.466153391843232</v>
      </c>
      <c r="P93" s="3">
        <f t="shared" si="53"/>
        <v>7.4260256132662475E-2</v>
      </c>
      <c r="Q93" s="3">
        <f>IF(ISNUMBER(P93),SUMIF(A:A,A93,P:P),"")</f>
        <v>0.87257822007590069</v>
      </c>
      <c r="R93" s="3">
        <f t="shared" si="54"/>
        <v>8.510441175829829E-2</v>
      </c>
      <c r="S93" s="7">
        <f t="shared" si="55"/>
        <v>11.75027215792362</v>
      </c>
    </row>
    <row r="94" spans="1:19" x14ac:dyDescent="0.3">
      <c r="A94" s="1">
        <v>32</v>
      </c>
      <c r="B94" s="5">
        <v>0.71666666666666667</v>
      </c>
      <c r="C94" s="1" t="s">
        <v>21</v>
      </c>
      <c r="D94" s="1">
        <v>11</v>
      </c>
      <c r="E94" s="1">
        <v>10</v>
      </c>
      <c r="F94" s="1" t="s">
        <v>109</v>
      </c>
      <c r="G94" s="1">
        <v>48.36</v>
      </c>
      <c r="H94" s="1">
        <f>1+COUNTIFS(A:A,A94,G:G,"&gt;"&amp;G94)</f>
        <v>7</v>
      </c>
      <c r="I94" s="2">
        <f>AVERAGEIF(A:A,A94,G:G)</f>
        <v>52.000833333333333</v>
      </c>
      <c r="J94" s="2">
        <f t="shared" si="48"/>
        <v>-3.6408333333333331</v>
      </c>
      <c r="K94" s="2">
        <f t="shared" si="49"/>
        <v>86.359166666666667</v>
      </c>
      <c r="L94" s="2">
        <f t="shared" si="50"/>
        <v>177.95843290220165</v>
      </c>
      <c r="M94" s="2">
        <f>SUMIF(A:A,A94,L:L)</f>
        <v>3493.0458853927444</v>
      </c>
      <c r="N94" s="3">
        <f t="shared" si="51"/>
        <v>5.0946491612489285E-2</v>
      </c>
      <c r="O94" s="6">
        <f t="shared" si="52"/>
        <v>19.628436980631161</v>
      </c>
      <c r="P94" s="3">
        <f t="shared" si="53"/>
        <v>5.0946491612489285E-2</v>
      </c>
      <c r="Q94" s="3">
        <f>IF(ISNUMBER(P94),SUMIF(A:A,A94,P:P),"")</f>
        <v>0.87257822007590069</v>
      </c>
      <c r="R94" s="3">
        <f t="shared" si="54"/>
        <v>5.8386160048846662E-2</v>
      </c>
      <c r="S94" s="7">
        <f t="shared" si="55"/>
        <v>17.127346603431125</v>
      </c>
    </row>
    <row r="95" spans="1:19" x14ac:dyDescent="0.3">
      <c r="A95" s="1">
        <v>32</v>
      </c>
      <c r="B95" s="5">
        <v>0.71666666666666667</v>
      </c>
      <c r="C95" s="1" t="s">
        <v>21</v>
      </c>
      <c r="D95" s="1">
        <v>11</v>
      </c>
      <c r="E95" s="1">
        <v>4</v>
      </c>
      <c r="F95" s="1" t="s">
        <v>103</v>
      </c>
      <c r="G95" s="1">
        <v>48.09</v>
      </c>
      <c r="H95" s="1">
        <f>1+COUNTIFS(A:A,A95,G:G,"&gt;"&amp;G95)</f>
        <v>8</v>
      </c>
      <c r="I95" s="2">
        <f>AVERAGEIF(A:A,A95,G:G)</f>
        <v>52.000833333333333</v>
      </c>
      <c r="J95" s="2">
        <f t="shared" si="48"/>
        <v>-3.9108333333333292</v>
      </c>
      <c r="K95" s="2">
        <f t="shared" si="49"/>
        <v>86.089166666666671</v>
      </c>
      <c r="L95" s="2">
        <f t="shared" si="50"/>
        <v>175.09873240459302</v>
      </c>
      <c r="M95" s="2">
        <f>SUMIF(A:A,A95,L:L)</f>
        <v>3493.0458853927444</v>
      </c>
      <c r="N95" s="3">
        <f t="shared" si="51"/>
        <v>5.0127807692656637E-2</v>
      </c>
      <c r="O95" s="6">
        <f t="shared" si="52"/>
        <v>19.949007268205204</v>
      </c>
      <c r="P95" s="3">
        <f t="shared" si="53"/>
        <v>5.0127807692656637E-2</v>
      </c>
      <c r="Q95" s="3">
        <f>IF(ISNUMBER(P95),SUMIF(A:A,A95,P:P),"")</f>
        <v>0.87257822007590069</v>
      </c>
      <c r="R95" s="3">
        <f t="shared" si="54"/>
        <v>5.7447924483258701E-2</v>
      </c>
      <c r="S95" s="7">
        <f t="shared" si="55"/>
        <v>17.407069254371702</v>
      </c>
    </row>
    <row r="96" spans="1:19" x14ac:dyDescent="0.3">
      <c r="A96" s="1">
        <v>32</v>
      </c>
      <c r="B96" s="5">
        <v>0.71666666666666667</v>
      </c>
      <c r="C96" s="1" t="s">
        <v>21</v>
      </c>
      <c r="D96" s="1">
        <v>11</v>
      </c>
      <c r="E96" s="1">
        <v>5</v>
      </c>
      <c r="F96" s="1" t="s">
        <v>104</v>
      </c>
      <c r="G96" s="1">
        <v>45.09</v>
      </c>
      <c r="H96" s="1">
        <f>1+COUNTIFS(A:A,A96,G:G,"&gt;"&amp;G96)</f>
        <v>9</v>
      </c>
      <c r="I96" s="2">
        <f>AVERAGEIF(A:A,A96,G:G)</f>
        <v>52.000833333333333</v>
      </c>
      <c r="J96" s="2">
        <f t="shared" si="48"/>
        <v>-6.9108333333333292</v>
      </c>
      <c r="K96" s="2">
        <f t="shared" si="49"/>
        <v>83.089166666666671</v>
      </c>
      <c r="L96" s="2">
        <f t="shared" si="50"/>
        <v>146.25475523343019</v>
      </c>
      <c r="M96" s="2">
        <f>SUMIF(A:A,A96,L:L)</f>
        <v>3493.0458853927444</v>
      </c>
      <c r="N96" s="3">
        <f t="shared" si="51"/>
        <v>4.1870264529028901E-2</v>
      </c>
      <c r="O96" s="6">
        <f t="shared" si="52"/>
        <v>23.883297878538457</v>
      </c>
      <c r="P96" s="3" t="str">
        <f t="shared" si="53"/>
        <v/>
      </c>
      <c r="Q96" s="3" t="str">
        <f>IF(ISNUMBER(P96),SUMIF(A:A,A96,P:P),"")</f>
        <v/>
      </c>
      <c r="R96" s="3" t="str">
        <f t="shared" si="54"/>
        <v/>
      </c>
      <c r="S96" s="7" t="str">
        <f t="shared" si="55"/>
        <v/>
      </c>
    </row>
    <row r="97" spans="1:19" x14ac:dyDescent="0.3">
      <c r="A97" s="1">
        <v>32</v>
      </c>
      <c r="B97" s="5">
        <v>0.71666666666666667</v>
      </c>
      <c r="C97" s="1" t="s">
        <v>21</v>
      </c>
      <c r="D97" s="1">
        <v>11</v>
      </c>
      <c r="E97" s="1">
        <v>6</v>
      </c>
      <c r="F97" s="1" t="s">
        <v>105</v>
      </c>
      <c r="G97" s="1">
        <v>43.38</v>
      </c>
      <c r="H97" s="1">
        <f>1+COUNTIFS(A:A,A97,G:G,"&gt;"&amp;G97)</f>
        <v>10</v>
      </c>
      <c r="I97" s="2">
        <f>AVERAGEIF(A:A,A97,G:G)</f>
        <v>52.000833333333333</v>
      </c>
      <c r="J97" s="2">
        <f t="shared" si="48"/>
        <v>-8.62083333333333</v>
      </c>
      <c r="K97" s="2">
        <f t="shared" si="49"/>
        <v>81.379166666666663</v>
      </c>
      <c r="L97" s="2">
        <f t="shared" si="50"/>
        <v>131.99314639652897</v>
      </c>
      <c r="M97" s="2">
        <f>SUMIF(A:A,A97,L:L)</f>
        <v>3493.0458853927444</v>
      </c>
      <c r="N97" s="3">
        <f t="shared" si="51"/>
        <v>3.7787406958637242E-2</v>
      </c>
      <c r="O97" s="6">
        <f t="shared" si="52"/>
        <v>26.463842864227693</v>
      </c>
      <c r="P97" s="3" t="str">
        <f t="shared" si="53"/>
        <v/>
      </c>
      <c r="Q97" s="3" t="str">
        <f>IF(ISNUMBER(P97),SUMIF(A:A,A97,P:P),"")</f>
        <v/>
      </c>
      <c r="R97" s="3" t="str">
        <f t="shared" si="54"/>
        <v/>
      </c>
      <c r="S97" s="7" t="str">
        <f t="shared" si="55"/>
        <v/>
      </c>
    </row>
    <row r="98" spans="1:19" x14ac:dyDescent="0.3">
      <c r="A98" s="1">
        <v>32</v>
      </c>
      <c r="B98" s="5">
        <v>0.71666666666666667</v>
      </c>
      <c r="C98" s="1" t="s">
        <v>21</v>
      </c>
      <c r="D98" s="1">
        <v>11</v>
      </c>
      <c r="E98" s="1">
        <v>1</v>
      </c>
      <c r="F98" s="1" t="s">
        <v>100</v>
      </c>
      <c r="G98" s="1">
        <v>42.54</v>
      </c>
      <c r="H98" s="1">
        <f>1+COUNTIFS(A:A,A98,G:G,"&gt;"&amp;G98)</f>
        <v>11</v>
      </c>
      <c r="I98" s="2">
        <f>AVERAGEIF(A:A,A98,G:G)</f>
        <v>52.000833333333333</v>
      </c>
      <c r="J98" s="2">
        <f t="shared" si="48"/>
        <v>-9.4608333333333334</v>
      </c>
      <c r="K98" s="2">
        <f t="shared" si="49"/>
        <v>80.539166666666659</v>
      </c>
      <c r="L98" s="2">
        <f t="shared" si="50"/>
        <v>125.50555242205677</v>
      </c>
      <c r="M98" s="2">
        <f>SUMIF(A:A,A98,L:L)</f>
        <v>3493.0458853927444</v>
      </c>
      <c r="N98" s="3">
        <f t="shared" si="51"/>
        <v>3.5930118452464993E-2</v>
      </c>
      <c r="O98" s="6">
        <f t="shared" si="52"/>
        <v>27.831803597391001</v>
      </c>
      <c r="P98" s="3" t="str">
        <f t="shared" si="53"/>
        <v/>
      </c>
      <c r="Q98" s="3" t="str">
        <f>IF(ISNUMBER(P98),SUMIF(A:A,A98,P:P),"")</f>
        <v/>
      </c>
      <c r="R98" s="3" t="str">
        <f t="shared" si="54"/>
        <v/>
      </c>
      <c r="S98" s="7" t="str">
        <f t="shared" si="55"/>
        <v/>
      </c>
    </row>
    <row r="99" spans="1:19" x14ac:dyDescent="0.3">
      <c r="A99" s="1">
        <v>32</v>
      </c>
      <c r="B99" s="5">
        <v>0.71666666666666667</v>
      </c>
      <c r="C99" s="1" t="s">
        <v>21</v>
      </c>
      <c r="D99" s="1">
        <v>11</v>
      </c>
      <c r="E99" s="1">
        <v>11</v>
      </c>
      <c r="F99" s="1" t="s">
        <v>110</v>
      </c>
      <c r="G99" s="1">
        <v>24.03</v>
      </c>
      <c r="H99" s="1">
        <f>1+COUNTIFS(A:A,A99,G:G,"&gt;"&amp;G99)</f>
        <v>12</v>
      </c>
      <c r="I99" s="2">
        <f>AVERAGEIF(A:A,A99,G:G)</f>
        <v>52.000833333333333</v>
      </c>
      <c r="J99" s="2">
        <f t="shared" si="48"/>
        <v>-27.970833333333331</v>
      </c>
      <c r="K99" s="2">
        <f t="shared" si="49"/>
        <v>62.029166666666669</v>
      </c>
      <c r="L99" s="2">
        <f t="shared" si="50"/>
        <v>41.336670021279041</v>
      </c>
      <c r="M99" s="2">
        <f>SUMIF(A:A,A99,L:L)</f>
        <v>3493.0458853927444</v>
      </c>
      <c r="N99" s="3">
        <f t="shared" si="51"/>
        <v>1.1833989983968191E-2</v>
      </c>
      <c r="O99" s="6">
        <f t="shared" si="52"/>
        <v>84.502353082495887</v>
      </c>
      <c r="P99" s="3" t="str">
        <f t="shared" si="53"/>
        <v/>
      </c>
      <c r="Q99" s="3" t="str">
        <f>IF(ISNUMBER(P99),SUMIF(A:A,A99,P:P),"")</f>
        <v/>
      </c>
      <c r="R99" s="3" t="str">
        <f t="shared" si="54"/>
        <v/>
      </c>
      <c r="S99" s="7" t="str">
        <f t="shared" si="55"/>
        <v/>
      </c>
    </row>
  </sheetData>
  <autoFilter ref="A7:S27" xr:uid="{00000000-0009-0000-0000-000000000000}"/>
  <sortState xmlns:xlrd2="http://schemas.microsoft.com/office/spreadsheetml/2017/richdata2" ref="A8:T99">
    <sortCondition ref="B8:B99"/>
    <sortCondition ref="H8:H9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28:G1048576 G7">
    <cfRule type="colorScale" priority="1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27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6" fitToHeight="0" orientation="portrait" r:id="rId1"/>
  <rowBreaks count="1" manualBreakCount="1">
    <brk id="47" max="16383" man="1"/>
  </rowBreaks>
  <colBreaks count="1" manualBreakCount="1">
    <brk id="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12072022 -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2022-07-11T23:11:09Z</cp:lastPrinted>
  <dcterms:created xsi:type="dcterms:W3CDTF">2016-03-11T05:58:01Z</dcterms:created>
  <dcterms:modified xsi:type="dcterms:W3CDTF">2022-07-11T23:11:20Z</dcterms:modified>
</cp:coreProperties>
</file>