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15F3A879-F3A3-446B-AA49-B83AD476A0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2102022 - Ascot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12102022 - Ascot'!$A$7:$S$7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 s="1"/>
  <c r="K21" i="1" s="1"/>
  <c r="L21" i="1" s="1"/>
  <c r="H20" i="1"/>
  <c r="I20" i="1"/>
  <c r="J20" i="1" s="1"/>
  <c r="K20" i="1" s="1"/>
  <c r="L20" i="1" s="1"/>
  <c r="H23" i="1"/>
  <c r="I23" i="1"/>
  <c r="J23" i="1" s="1"/>
  <c r="K23" i="1" s="1"/>
  <c r="L23" i="1" s="1"/>
  <c r="H24" i="1"/>
  <c r="I24" i="1"/>
  <c r="J24" i="1" s="1"/>
  <c r="K24" i="1" s="1"/>
  <c r="L24" i="1" s="1"/>
  <c r="H22" i="1"/>
  <c r="I22" i="1"/>
  <c r="J22" i="1" s="1"/>
  <c r="K22" i="1" s="1"/>
  <c r="L22" i="1" s="1"/>
  <c r="H25" i="1"/>
  <c r="I25" i="1"/>
  <c r="J25" i="1" s="1"/>
  <c r="K25" i="1" s="1"/>
  <c r="L25" i="1" s="1"/>
  <c r="H18" i="1"/>
  <c r="I18" i="1"/>
  <c r="J18" i="1" s="1"/>
  <c r="K18" i="1" s="1"/>
  <c r="L18" i="1" s="1"/>
  <c r="H19" i="1"/>
  <c r="I19" i="1"/>
  <c r="J19" i="1" s="1"/>
  <c r="K19" i="1" s="1"/>
  <c r="L19" i="1" s="1"/>
  <c r="H27" i="1"/>
  <c r="I27" i="1"/>
  <c r="J27" i="1" s="1"/>
  <c r="K27" i="1" s="1"/>
  <c r="L27" i="1" s="1"/>
  <c r="H26" i="1"/>
  <c r="I26" i="1"/>
  <c r="J26" i="1" s="1"/>
  <c r="K26" i="1" s="1"/>
  <c r="L26" i="1" s="1"/>
  <c r="H28" i="1"/>
  <c r="I28" i="1"/>
  <c r="J28" i="1" s="1"/>
  <c r="K28" i="1" s="1"/>
  <c r="L28" i="1" s="1"/>
  <c r="H30" i="1"/>
  <c r="I30" i="1"/>
  <c r="J30" i="1" s="1"/>
  <c r="K30" i="1" s="1"/>
  <c r="L30" i="1" s="1"/>
  <c r="H35" i="1"/>
  <c r="I35" i="1"/>
  <c r="J35" i="1" s="1"/>
  <c r="K35" i="1" s="1"/>
  <c r="L35" i="1" s="1"/>
  <c r="H31" i="1"/>
  <c r="I31" i="1"/>
  <c r="J31" i="1" s="1"/>
  <c r="K31" i="1" s="1"/>
  <c r="L31" i="1" s="1"/>
  <c r="H33" i="1"/>
  <c r="I33" i="1"/>
  <c r="J33" i="1" s="1"/>
  <c r="K33" i="1" s="1"/>
  <c r="L33" i="1" s="1"/>
  <c r="H34" i="1"/>
  <c r="I34" i="1"/>
  <c r="J34" i="1" s="1"/>
  <c r="K34" i="1" s="1"/>
  <c r="L34" i="1" s="1"/>
  <c r="H38" i="1"/>
  <c r="I38" i="1"/>
  <c r="J38" i="1" s="1"/>
  <c r="K38" i="1" s="1"/>
  <c r="L38" i="1" s="1"/>
  <c r="H39" i="1"/>
  <c r="I39" i="1"/>
  <c r="J39" i="1" s="1"/>
  <c r="K39" i="1" s="1"/>
  <c r="L39" i="1" s="1"/>
  <c r="H32" i="1"/>
  <c r="I32" i="1"/>
  <c r="J32" i="1" s="1"/>
  <c r="K32" i="1" s="1"/>
  <c r="L32" i="1" s="1"/>
  <c r="H36" i="1"/>
  <c r="I36" i="1"/>
  <c r="J36" i="1" s="1"/>
  <c r="K36" i="1" s="1"/>
  <c r="L36" i="1" s="1"/>
  <c r="H40" i="1"/>
  <c r="I40" i="1"/>
  <c r="J40" i="1" s="1"/>
  <c r="K40" i="1" s="1"/>
  <c r="L40" i="1" s="1"/>
  <c r="H41" i="1"/>
  <c r="I41" i="1"/>
  <c r="J41" i="1" s="1"/>
  <c r="K41" i="1" s="1"/>
  <c r="L41" i="1" s="1"/>
  <c r="H37" i="1"/>
  <c r="I37" i="1"/>
  <c r="J37" i="1" s="1"/>
  <c r="K37" i="1" s="1"/>
  <c r="L37" i="1" s="1"/>
  <c r="H47" i="1"/>
  <c r="I47" i="1"/>
  <c r="J47" i="1" s="1"/>
  <c r="K47" i="1" s="1"/>
  <c r="L47" i="1" s="1"/>
  <c r="H43" i="1"/>
  <c r="I43" i="1"/>
  <c r="J43" i="1" s="1"/>
  <c r="K43" i="1" s="1"/>
  <c r="L43" i="1" s="1"/>
  <c r="H45" i="1"/>
  <c r="I45" i="1"/>
  <c r="J45" i="1" s="1"/>
  <c r="K45" i="1" s="1"/>
  <c r="L45" i="1" s="1"/>
  <c r="H51" i="1"/>
  <c r="I51" i="1"/>
  <c r="J51" i="1" s="1"/>
  <c r="K51" i="1" s="1"/>
  <c r="L51" i="1" s="1"/>
  <c r="H44" i="1"/>
  <c r="I44" i="1"/>
  <c r="J44" i="1" s="1"/>
  <c r="K44" i="1" s="1"/>
  <c r="L44" i="1" s="1"/>
  <c r="H49" i="1"/>
  <c r="I49" i="1"/>
  <c r="J49" i="1" s="1"/>
  <c r="K49" i="1" s="1"/>
  <c r="L49" i="1" s="1"/>
  <c r="H46" i="1"/>
  <c r="I46" i="1"/>
  <c r="J46" i="1" s="1"/>
  <c r="K46" i="1" s="1"/>
  <c r="L46" i="1" s="1"/>
  <c r="H48" i="1"/>
  <c r="I48" i="1"/>
  <c r="J48" i="1" s="1"/>
  <c r="K48" i="1" s="1"/>
  <c r="L48" i="1" s="1"/>
  <c r="H52" i="1"/>
  <c r="I52" i="1"/>
  <c r="J52" i="1" s="1"/>
  <c r="K52" i="1" s="1"/>
  <c r="L52" i="1" s="1"/>
  <c r="H50" i="1"/>
  <c r="I50" i="1"/>
  <c r="J50" i="1" s="1"/>
  <c r="K50" i="1" s="1"/>
  <c r="L50" i="1" s="1"/>
  <c r="H54" i="1"/>
  <c r="I54" i="1"/>
  <c r="J54" i="1" s="1"/>
  <c r="K54" i="1" s="1"/>
  <c r="L54" i="1" s="1"/>
  <c r="H57" i="1"/>
  <c r="I57" i="1"/>
  <c r="J57" i="1" s="1"/>
  <c r="K57" i="1" s="1"/>
  <c r="L57" i="1" s="1"/>
  <c r="H55" i="1"/>
  <c r="I55" i="1"/>
  <c r="J55" i="1" s="1"/>
  <c r="K55" i="1" s="1"/>
  <c r="L55" i="1" s="1"/>
  <c r="H56" i="1"/>
  <c r="I56" i="1"/>
  <c r="J56" i="1" s="1"/>
  <c r="K56" i="1" s="1"/>
  <c r="L56" i="1" s="1"/>
  <c r="H58" i="1"/>
  <c r="I58" i="1"/>
  <c r="J58" i="1" s="1"/>
  <c r="K58" i="1" s="1"/>
  <c r="L58" i="1" s="1"/>
  <c r="H59" i="1"/>
  <c r="I59" i="1"/>
  <c r="J59" i="1" s="1"/>
  <c r="K59" i="1" s="1"/>
  <c r="L59" i="1" s="1"/>
  <c r="H60" i="1"/>
  <c r="I60" i="1"/>
  <c r="J60" i="1" s="1"/>
  <c r="K60" i="1" s="1"/>
  <c r="L60" i="1" s="1"/>
  <c r="H62" i="1"/>
  <c r="I62" i="1"/>
  <c r="J62" i="1" s="1"/>
  <c r="K62" i="1" s="1"/>
  <c r="L62" i="1" s="1"/>
  <c r="H63" i="1"/>
  <c r="I63" i="1"/>
  <c r="J63" i="1" s="1"/>
  <c r="K63" i="1" s="1"/>
  <c r="L63" i="1" s="1"/>
  <c r="H61" i="1"/>
  <c r="I61" i="1"/>
  <c r="J61" i="1" s="1"/>
  <c r="K61" i="1" s="1"/>
  <c r="L61" i="1" s="1"/>
  <c r="H64" i="1"/>
  <c r="I64" i="1"/>
  <c r="J64" i="1" s="1"/>
  <c r="K64" i="1" s="1"/>
  <c r="L64" i="1" s="1"/>
  <c r="H74" i="1"/>
  <c r="I74" i="1"/>
  <c r="J74" i="1" s="1"/>
  <c r="K74" i="1" s="1"/>
  <c r="L74" i="1" s="1"/>
  <c r="H66" i="1"/>
  <c r="I66" i="1"/>
  <c r="J66" i="1" s="1"/>
  <c r="K66" i="1" s="1"/>
  <c r="L66" i="1" s="1"/>
  <c r="H73" i="1"/>
  <c r="I73" i="1"/>
  <c r="J73" i="1" s="1"/>
  <c r="K73" i="1" s="1"/>
  <c r="L73" i="1" s="1"/>
  <c r="H75" i="1"/>
  <c r="I75" i="1"/>
  <c r="J75" i="1" s="1"/>
  <c r="K75" i="1" s="1"/>
  <c r="L75" i="1" s="1"/>
  <c r="H70" i="1"/>
  <c r="I70" i="1"/>
  <c r="J70" i="1" s="1"/>
  <c r="K70" i="1" s="1"/>
  <c r="L70" i="1" s="1"/>
  <c r="H68" i="1"/>
  <c r="I68" i="1"/>
  <c r="J68" i="1" s="1"/>
  <c r="K68" i="1" s="1"/>
  <c r="L68" i="1" s="1"/>
  <c r="H67" i="1"/>
  <c r="I67" i="1"/>
  <c r="J67" i="1" s="1"/>
  <c r="K67" i="1" s="1"/>
  <c r="L67" i="1" s="1"/>
  <c r="H69" i="1"/>
  <c r="I69" i="1"/>
  <c r="J69" i="1" s="1"/>
  <c r="K69" i="1" s="1"/>
  <c r="L69" i="1" s="1"/>
  <c r="H71" i="1"/>
  <c r="I71" i="1"/>
  <c r="J71" i="1" s="1"/>
  <c r="K71" i="1" s="1"/>
  <c r="L71" i="1" s="1"/>
  <c r="H78" i="1"/>
  <c r="I78" i="1"/>
  <c r="J78" i="1" s="1"/>
  <c r="K78" i="1" s="1"/>
  <c r="L78" i="1" s="1"/>
  <c r="H77" i="1"/>
  <c r="I77" i="1"/>
  <c r="J77" i="1" s="1"/>
  <c r="K77" i="1" s="1"/>
  <c r="L77" i="1" s="1"/>
  <c r="H79" i="1"/>
  <c r="I79" i="1"/>
  <c r="J79" i="1" s="1"/>
  <c r="K79" i="1" s="1"/>
  <c r="L79" i="1" s="1"/>
  <c r="H72" i="1"/>
  <c r="I72" i="1"/>
  <c r="J72" i="1" s="1"/>
  <c r="K72" i="1" s="1"/>
  <c r="L72" i="1" s="1"/>
  <c r="H76" i="1"/>
  <c r="I76" i="1"/>
  <c r="J76" i="1" s="1"/>
  <c r="K76" i="1" s="1"/>
  <c r="L76" i="1" s="1"/>
  <c r="H83" i="1"/>
  <c r="I83" i="1"/>
  <c r="J83" i="1" s="1"/>
  <c r="K83" i="1" s="1"/>
  <c r="L83" i="1" s="1"/>
  <c r="H81" i="1"/>
  <c r="I81" i="1"/>
  <c r="J81" i="1" s="1"/>
  <c r="K81" i="1" s="1"/>
  <c r="L81" i="1" s="1"/>
  <c r="H86" i="1"/>
  <c r="I86" i="1"/>
  <c r="J86" i="1" s="1"/>
  <c r="K86" i="1" s="1"/>
  <c r="L86" i="1" s="1"/>
  <c r="H85" i="1"/>
  <c r="I85" i="1"/>
  <c r="J85" i="1" s="1"/>
  <c r="K85" i="1" s="1"/>
  <c r="L85" i="1" s="1"/>
  <c r="H90" i="1"/>
  <c r="I90" i="1"/>
  <c r="J90" i="1" s="1"/>
  <c r="K90" i="1" s="1"/>
  <c r="L90" i="1" s="1"/>
  <c r="H82" i="1"/>
  <c r="I82" i="1"/>
  <c r="J82" i="1" s="1"/>
  <c r="K82" i="1" s="1"/>
  <c r="L82" i="1" s="1"/>
  <c r="H87" i="1"/>
  <c r="I87" i="1"/>
  <c r="J87" i="1" s="1"/>
  <c r="K87" i="1" s="1"/>
  <c r="L87" i="1" s="1"/>
  <c r="H89" i="1"/>
  <c r="I89" i="1"/>
  <c r="J89" i="1" s="1"/>
  <c r="K89" i="1" s="1"/>
  <c r="L89" i="1" s="1"/>
  <c r="H93" i="1"/>
  <c r="I93" i="1"/>
  <c r="J93" i="1" s="1"/>
  <c r="K93" i="1" s="1"/>
  <c r="L93" i="1" s="1"/>
  <c r="H88" i="1"/>
  <c r="I88" i="1"/>
  <c r="J88" i="1" s="1"/>
  <c r="K88" i="1" s="1"/>
  <c r="L88" i="1" s="1"/>
  <c r="H84" i="1"/>
  <c r="I84" i="1"/>
  <c r="J84" i="1" s="1"/>
  <c r="K84" i="1" s="1"/>
  <c r="L84" i="1" s="1"/>
  <c r="H92" i="1"/>
  <c r="I92" i="1"/>
  <c r="J92" i="1" s="1"/>
  <c r="K92" i="1" s="1"/>
  <c r="L92" i="1" s="1"/>
  <c r="H91" i="1"/>
  <c r="I91" i="1"/>
  <c r="J91" i="1" s="1"/>
  <c r="K91" i="1" s="1"/>
  <c r="L91" i="1" s="1"/>
  <c r="H94" i="1"/>
  <c r="I94" i="1"/>
  <c r="J94" i="1" s="1"/>
  <c r="K94" i="1" s="1"/>
  <c r="L94" i="1" s="1"/>
  <c r="H99" i="1"/>
  <c r="I99" i="1"/>
  <c r="J99" i="1" s="1"/>
  <c r="K99" i="1" s="1"/>
  <c r="L99" i="1" s="1"/>
  <c r="H108" i="1"/>
  <c r="I108" i="1"/>
  <c r="J108" i="1" s="1"/>
  <c r="K108" i="1" s="1"/>
  <c r="L108" i="1" s="1"/>
  <c r="H105" i="1"/>
  <c r="I105" i="1"/>
  <c r="J105" i="1" s="1"/>
  <c r="K105" i="1" s="1"/>
  <c r="L105" i="1" s="1"/>
  <c r="H98" i="1"/>
  <c r="I98" i="1"/>
  <c r="J98" i="1" s="1"/>
  <c r="K98" i="1" s="1"/>
  <c r="L98" i="1" s="1"/>
  <c r="H102" i="1"/>
  <c r="I102" i="1"/>
  <c r="J102" i="1" s="1"/>
  <c r="K102" i="1" s="1"/>
  <c r="L102" i="1" s="1"/>
  <c r="H97" i="1"/>
  <c r="I97" i="1"/>
  <c r="J97" i="1" s="1"/>
  <c r="K97" i="1" s="1"/>
  <c r="L97" i="1" s="1"/>
  <c r="H101" i="1"/>
  <c r="I101" i="1"/>
  <c r="J101" i="1" s="1"/>
  <c r="K101" i="1" s="1"/>
  <c r="L101" i="1" s="1"/>
  <c r="H96" i="1"/>
  <c r="I96" i="1"/>
  <c r="J96" i="1" s="1"/>
  <c r="K96" i="1" s="1"/>
  <c r="L96" i="1" s="1"/>
  <c r="H104" i="1"/>
  <c r="I104" i="1"/>
  <c r="J104" i="1" s="1"/>
  <c r="K104" i="1" s="1"/>
  <c r="L104" i="1" s="1"/>
  <c r="H109" i="1"/>
  <c r="I109" i="1"/>
  <c r="J109" i="1" s="1"/>
  <c r="K109" i="1" s="1"/>
  <c r="L109" i="1" s="1"/>
  <c r="H107" i="1"/>
  <c r="I107" i="1"/>
  <c r="J107" i="1" s="1"/>
  <c r="K107" i="1" s="1"/>
  <c r="L107" i="1" s="1"/>
  <c r="H103" i="1"/>
  <c r="I103" i="1"/>
  <c r="J103" i="1" s="1"/>
  <c r="K103" i="1" s="1"/>
  <c r="L103" i="1" s="1"/>
  <c r="H106" i="1"/>
  <c r="I106" i="1"/>
  <c r="J106" i="1" s="1"/>
  <c r="K106" i="1" s="1"/>
  <c r="L106" i="1" s="1"/>
  <c r="H100" i="1"/>
  <c r="I100" i="1"/>
  <c r="J100" i="1" s="1"/>
  <c r="K100" i="1" s="1"/>
  <c r="L100" i="1" s="1"/>
  <c r="H111" i="1"/>
  <c r="I111" i="1"/>
  <c r="J111" i="1" s="1"/>
  <c r="K111" i="1" s="1"/>
  <c r="L111" i="1" s="1"/>
  <c r="H110" i="1"/>
  <c r="I110" i="1"/>
  <c r="J110" i="1" s="1"/>
  <c r="K110" i="1" s="1"/>
  <c r="L110" i="1" s="1"/>
  <c r="H11" i="1"/>
  <c r="I11" i="1"/>
  <c r="J11" i="1" s="1"/>
  <c r="K11" i="1" s="1"/>
  <c r="L11" i="1" s="1"/>
  <c r="H9" i="1"/>
  <c r="I9" i="1"/>
  <c r="J9" i="1" s="1"/>
  <c r="K9" i="1" s="1"/>
  <c r="L9" i="1" s="1"/>
  <c r="H8" i="1"/>
  <c r="I8" i="1"/>
  <c r="J8" i="1" s="1"/>
  <c r="K8" i="1" s="1"/>
  <c r="L8" i="1" s="1"/>
  <c r="H14" i="1"/>
  <c r="I14" i="1"/>
  <c r="J14" i="1" s="1"/>
  <c r="K14" i="1" s="1"/>
  <c r="L14" i="1" s="1"/>
  <c r="H10" i="1"/>
  <c r="I10" i="1"/>
  <c r="J10" i="1" s="1"/>
  <c r="K10" i="1" s="1"/>
  <c r="L10" i="1" s="1"/>
  <c r="H13" i="1"/>
  <c r="I13" i="1"/>
  <c r="J13" i="1" s="1"/>
  <c r="K13" i="1" s="1"/>
  <c r="L13" i="1" s="1"/>
  <c r="H16" i="1"/>
  <c r="I16" i="1"/>
  <c r="J16" i="1" s="1"/>
  <c r="K16" i="1" s="1"/>
  <c r="L16" i="1" s="1"/>
  <c r="H15" i="1"/>
  <c r="I15" i="1"/>
  <c r="J15" i="1" s="1"/>
  <c r="K15" i="1" s="1"/>
  <c r="L15" i="1" s="1"/>
  <c r="H12" i="1"/>
  <c r="I12" i="1"/>
  <c r="J12" i="1" s="1"/>
  <c r="K12" i="1" s="1"/>
  <c r="L12" i="1" s="1"/>
  <c r="M69" i="1" l="1"/>
  <c r="N69" i="1" s="1"/>
  <c r="O69" i="1" s="1"/>
  <c r="P69" i="1" s="1"/>
  <c r="M61" i="1"/>
  <c r="N61" i="1" s="1"/>
  <c r="O61" i="1" s="1"/>
  <c r="P61" i="1" s="1"/>
  <c r="M55" i="1"/>
  <c r="N55" i="1" s="1"/>
  <c r="O55" i="1" s="1"/>
  <c r="P55" i="1" s="1"/>
  <c r="M60" i="1"/>
  <c r="N60" i="1" s="1"/>
  <c r="O60" i="1" s="1"/>
  <c r="P60" i="1" s="1"/>
  <c r="M83" i="1"/>
  <c r="N83" i="1" s="1"/>
  <c r="O83" i="1" s="1"/>
  <c r="P83" i="1" s="1"/>
  <c r="M88" i="1"/>
  <c r="N88" i="1" s="1"/>
  <c r="O88" i="1" s="1"/>
  <c r="P88" i="1" s="1"/>
  <c r="M92" i="1"/>
  <c r="N92" i="1" s="1"/>
  <c r="O92" i="1" s="1"/>
  <c r="P92" i="1" s="1"/>
  <c r="M93" i="1"/>
  <c r="N93" i="1" s="1"/>
  <c r="O93" i="1" s="1"/>
  <c r="P93" i="1" s="1"/>
  <c r="M85" i="1"/>
  <c r="N85" i="1" s="1"/>
  <c r="O85" i="1" s="1"/>
  <c r="P85" i="1" s="1"/>
  <c r="M94" i="1"/>
  <c r="N94" i="1" s="1"/>
  <c r="O94" i="1" s="1"/>
  <c r="P94" i="1" s="1"/>
  <c r="M81" i="1"/>
  <c r="N81" i="1" s="1"/>
  <c r="O81" i="1" s="1"/>
  <c r="P81" i="1" s="1"/>
  <c r="M84" i="1"/>
  <c r="N84" i="1" s="1"/>
  <c r="O84" i="1" s="1"/>
  <c r="P84" i="1" s="1"/>
  <c r="M98" i="1"/>
  <c r="N98" i="1" s="1"/>
  <c r="O98" i="1" s="1"/>
  <c r="P98" i="1" s="1"/>
  <c r="M101" i="1"/>
  <c r="N101" i="1" s="1"/>
  <c r="O101" i="1" s="1"/>
  <c r="P101" i="1" s="1"/>
  <c r="M99" i="1"/>
  <c r="N99" i="1" s="1"/>
  <c r="O99" i="1" s="1"/>
  <c r="P99" i="1" s="1"/>
  <c r="M54" i="1"/>
  <c r="N54" i="1" s="1"/>
  <c r="O54" i="1" s="1"/>
  <c r="P54" i="1" s="1"/>
  <c r="M102" i="1"/>
  <c r="N102" i="1" s="1"/>
  <c r="O102" i="1" s="1"/>
  <c r="P102" i="1" s="1"/>
  <c r="M108" i="1"/>
  <c r="N108" i="1" s="1"/>
  <c r="O108" i="1" s="1"/>
  <c r="P108" i="1" s="1"/>
  <c r="M107" i="1"/>
  <c r="N107" i="1" s="1"/>
  <c r="O107" i="1" s="1"/>
  <c r="P107" i="1" s="1"/>
  <c r="M96" i="1"/>
  <c r="N96" i="1" s="1"/>
  <c r="O96" i="1" s="1"/>
  <c r="P96" i="1" s="1"/>
  <c r="M78" i="1"/>
  <c r="N78" i="1" s="1"/>
  <c r="O78" i="1" s="1"/>
  <c r="P78" i="1" s="1"/>
  <c r="M100" i="1"/>
  <c r="N100" i="1" s="1"/>
  <c r="O100" i="1" s="1"/>
  <c r="P100" i="1" s="1"/>
  <c r="M43" i="1"/>
  <c r="N43" i="1" s="1"/>
  <c r="O43" i="1" s="1"/>
  <c r="P43" i="1" s="1"/>
  <c r="M74" i="1"/>
  <c r="N74" i="1" s="1"/>
  <c r="O74" i="1" s="1"/>
  <c r="P74" i="1" s="1"/>
  <c r="M75" i="1"/>
  <c r="N75" i="1" s="1"/>
  <c r="O75" i="1" s="1"/>
  <c r="P75" i="1" s="1"/>
  <c r="M76" i="1"/>
  <c r="N76" i="1" s="1"/>
  <c r="O76" i="1" s="1"/>
  <c r="P76" i="1" s="1"/>
  <c r="M67" i="1"/>
  <c r="N67" i="1" s="1"/>
  <c r="O67" i="1" s="1"/>
  <c r="P67" i="1" s="1"/>
  <c r="M72" i="1"/>
  <c r="N72" i="1" s="1"/>
  <c r="O72" i="1" s="1"/>
  <c r="P72" i="1" s="1"/>
  <c r="M73" i="1"/>
  <c r="N73" i="1" s="1"/>
  <c r="O73" i="1" s="1"/>
  <c r="P73" i="1" s="1"/>
  <c r="M68" i="1"/>
  <c r="N68" i="1" s="1"/>
  <c r="O68" i="1" s="1"/>
  <c r="P68" i="1" s="1"/>
  <c r="M71" i="1"/>
  <c r="N71" i="1" s="1"/>
  <c r="O71" i="1" s="1"/>
  <c r="P71" i="1" s="1"/>
  <c r="M70" i="1"/>
  <c r="N70" i="1" s="1"/>
  <c r="O70" i="1" s="1"/>
  <c r="P70" i="1" s="1"/>
  <c r="M66" i="1"/>
  <c r="N66" i="1" s="1"/>
  <c r="O66" i="1" s="1"/>
  <c r="P66" i="1" s="1"/>
  <c r="M77" i="1"/>
  <c r="N77" i="1" s="1"/>
  <c r="O77" i="1" s="1"/>
  <c r="P77" i="1" s="1"/>
  <c r="M110" i="1"/>
  <c r="N110" i="1" s="1"/>
  <c r="O110" i="1" s="1"/>
  <c r="P110" i="1" s="1"/>
  <c r="M105" i="1"/>
  <c r="N105" i="1" s="1"/>
  <c r="O105" i="1" s="1"/>
  <c r="P105" i="1" s="1"/>
  <c r="M104" i="1"/>
  <c r="N104" i="1" s="1"/>
  <c r="O104" i="1" s="1"/>
  <c r="P104" i="1" s="1"/>
  <c r="M97" i="1"/>
  <c r="N97" i="1" s="1"/>
  <c r="O97" i="1" s="1"/>
  <c r="P97" i="1" s="1"/>
  <c r="M79" i="1"/>
  <c r="N79" i="1" s="1"/>
  <c r="O79" i="1" s="1"/>
  <c r="P79" i="1" s="1"/>
  <c r="M111" i="1"/>
  <c r="N111" i="1" s="1"/>
  <c r="O111" i="1" s="1"/>
  <c r="P111" i="1" s="1"/>
  <c r="M103" i="1"/>
  <c r="N103" i="1" s="1"/>
  <c r="O103" i="1" s="1"/>
  <c r="P103" i="1" s="1"/>
  <c r="M90" i="1"/>
  <c r="N90" i="1" s="1"/>
  <c r="O90" i="1" s="1"/>
  <c r="P90" i="1" s="1"/>
  <c r="M106" i="1"/>
  <c r="N106" i="1" s="1"/>
  <c r="O106" i="1" s="1"/>
  <c r="P106" i="1" s="1"/>
  <c r="M109" i="1"/>
  <c r="N109" i="1" s="1"/>
  <c r="O109" i="1" s="1"/>
  <c r="P109" i="1" s="1"/>
  <c r="M87" i="1"/>
  <c r="N87" i="1" s="1"/>
  <c r="O87" i="1" s="1"/>
  <c r="P87" i="1" s="1"/>
  <c r="M86" i="1"/>
  <c r="N86" i="1" s="1"/>
  <c r="O86" i="1" s="1"/>
  <c r="P86" i="1" s="1"/>
  <c r="M82" i="1"/>
  <c r="N82" i="1" s="1"/>
  <c r="O82" i="1" s="1"/>
  <c r="P82" i="1" s="1"/>
  <c r="M91" i="1"/>
  <c r="N91" i="1" s="1"/>
  <c r="O91" i="1" s="1"/>
  <c r="P91" i="1" s="1"/>
  <c r="M89" i="1"/>
  <c r="N89" i="1" s="1"/>
  <c r="O89" i="1" s="1"/>
  <c r="P89" i="1" s="1"/>
  <c r="M57" i="1"/>
  <c r="N57" i="1" s="1"/>
  <c r="O57" i="1" s="1"/>
  <c r="P57" i="1" s="1"/>
  <c r="M56" i="1"/>
  <c r="N56" i="1" s="1"/>
  <c r="O56" i="1" s="1"/>
  <c r="P56" i="1" s="1"/>
  <c r="M63" i="1"/>
  <c r="N63" i="1" s="1"/>
  <c r="O63" i="1" s="1"/>
  <c r="P63" i="1" s="1"/>
  <c r="M59" i="1"/>
  <c r="N59" i="1" s="1"/>
  <c r="O59" i="1" s="1"/>
  <c r="P59" i="1" s="1"/>
  <c r="M64" i="1"/>
  <c r="N64" i="1" s="1"/>
  <c r="O64" i="1" s="1"/>
  <c r="P64" i="1" s="1"/>
  <c r="M62" i="1"/>
  <c r="N62" i="1" s="1"/>
  <c r="O62" i="1" s="1"/>
  <c r="P62" i="1" s="1"/>
  <c r="M58" i="1"/>
  <c r="N58" i="1" s="1"/>
  <c r="O58" i="1" s="1"/>
  <c r="P58" i="1" s="1"/>
  <c r="M25" i="1"/>
  <c r="N25" i="1" s="1"/>
  <c r="O25" i="1" s="1"/>
  <c r="P25" i="1" s="1"/>
  <c r="M50" i="1"/>
  <c r="N50" i="1" s="1"/>
  <c r="O50" i="1" s="1"/>
  <c r="P50" i="1" s="1"/>
  <c r="M46" i="1"/>
  <c r="N46" i="1" s="1"/>
  <c r="O46" i="1" s="1"/>
  <c r="P46" i="1" s="1"/>
  <c r="M52" i="1"/>
  <c r="N52" i="1" s="1"/>
  <c r="O52" i="1" s="1"/>
  <c r="P52" i="1" s="1"/>
  <c r="M49" i="1"/>
  <c r="N49" i="1" s="1"/>
  <c r="O49" i="1" s="1"/>
  <c r="P49" i="1" s="1"/>
  <c r="M47" i="1"/>
  <c r="N47" i="1" s="1"/>
  <c r="O47" i="1" s="1"/>
  <c r="P47" i="1" s="1"/>
  <c r="M45" i="1"/>
  <c r="N45" i="1" s="1"/>
  <c r="O45" i="1" s="1"/>
  <c r="P45" i="1" s="1"/>
  <c r="M48" i="1"/>
  <c r="N48" i="1" s="1"/>
  <c r="O48" i="1" s="1"/>
  <c r="P48" i="1" s="1"/>
  <c r="M44" i="1"/>
  <c r="N44" i="1" s="1"/>
  <c r="O44" i="1" s="1"/>
  <c r="P44" i="1" s="1"/>
  <c r="M32" i="1"/>
  <c r="N32" i="1" s="1"/>
  <c r="O32" i="1" s="1"/>
  <c r="P32" i="1" s="1"/>
  <c r="M51" i="1"/>
  <c r="N51" i="1" s="1"/>
  <c r="O51" i="1" s="1"/>
  <c r="P51" i="1" s="1"/>
  <c r="M35" i="1"/>
  <c r="N35" i="1" s="1"/>
  <c r="O35" i="1" s="1"/>
  <c r="P35" i="1" s="1"/>
  <c r="M37" i="1"/>
  <c r="N37" i="1" s="1"/>
  <c r="O37" i="1" s="1"/>
  <c r="P37" i="1" s="1"/>
  <c r="M41" i="1"/>
  <c r="N41" i="1" s="1"/>
  <c r="O41" i="1" s="1"/>
  <c r="P41" i="1" s="1"/>
  <c r="M30" i="1"/>
  <c r="N30" i="1" s="1"/>
  <c r="O30" i="1" s="1"/>
  <c r="P30" i="1" s="1"/>
  <c r="M33" i="1"/>
  <c r="N33" i="1" s="1"/>
  <c r="O33" i="1" s="1"/>
  <c r="P33" i="1" s="1"/>
  <c r="M39" i="1"/>
  <c r="N39" i="1" s="1"/>
  <c r="O39" i="1" s="1"/>
  <c r="P39" i="1" s="1"/>
  <c r="M40" i="1"/>
  <c r="N40" i="1" s="1"/>
  <c r="O40" i="1" s="1"/>
  <c r="P40" i="1" s="1"/>
  <c r="M31" i="1"/>
  <c r="N31" i="1" s="1"/>
  <c r="O31" i="1" s="1"/>
  <c r="P31" i="1" s="1"/>
  <c r="M38" i="1"/>
  <c r="N38" i="1" s="1"/>
  <c r="O38" i="1" s="1"/>
  <c r="P38" i="1" s="1"/>
  <c r="M36" i="1"/>
  <c r="N36" i="1" s="1"/>
  <c r="O36" i="1" s="1"/>
  <c r="P36" i="1" s="1"/>
  <c r="M34" i="1"/>
  <c r="N34" i="1" s="1"/>
  <c r="O34" i="1" s="1"/>
  <c r="P34" i="1" s="1"/>
  <c r="M27" i="1"/>
  <c r="N27" i="1" s="1"/>
  <c r="O27" i="1" s="1"/>
  <c r="P27" i="1" s="1"/>
  <c r="M22" i="1"/>
  <c r="N22" i="1" s="1"/>
  <c r="O22" i="1" s="1"/>
  <c r="P22" i="1" s="1"/>
  <c r="M20" i="1"/>
  <c r="N20" i="1" s="1"/>
  <c r="O20" i="1" s="1"/>
  <c r="P20" i="1" s="1"/>
  <c r="M19" i="1"/>
  <c r="N19" i="1" s="1"/>
  <c r="O19" i="1" s="1"/>
  <c r="P19" i="1" s="1"/>
  <c r="M28" i="1"/>
  <c r="N28" i="1" s="1"/>
  <c r="O28" i="1" s="1"/>
  <c r="P28" i="1" s="1"/>
  <c r="M24" i="1"/>
  <c r="N24" i="1" s="1"/>
  <c r="O24" i="1" s="1"/>
  <c r="P24" i="1" s="1"/>
  <c r="M21" i="1"/>
  <c r="N21" i="1" s="1"/>
  <c r="O21" i="1" s="1"/>
  <c r="P21" i="1" s="1"/>
  <c r="M18" i="1"/>
  <c r="N18" i="1" s="1"/>
  <c r="O18" i="1" s="1"/>
  <c r="P18" i="1" s="1"/>
  <c r="M26" i="1"/>
  <c r="N26" i="1" s="1"/>
  <c r="O26" i="1" s="1"/>
  <c r="P26" i="1" s="1"/>
  <c r="M23" i="1"/>
  <c r="N23" i="1" s="1"/>
  <c r="O23" i="1" s="1"/>
  <c r="P23" i="1" s="1"/>
  <c r="M11" i="1"/>
  <c r="N11" i="1" s="1"/>
  <c r="O11" i="1" s="1"/>
  <c r="P11" i="1" s="1"/>
  <c r="M9" i="1"/>
  <c r="N9" i="1" s="1"/>
  <c r="O9" i="1" s="1"/>
  <c r="P9" i="1" s="1"/>
  <c r="M13" i="1"/>
  <c r="N13" i="1" s="1"/>
  <c r="O13" i="1" s="1"/>
  <c r="P13" i="1" s="1"/>
  <c r="M14" i="1"/>
  <c r="N14" i="1" s="1"/>
  <c r="O14" i="1" s="1"/>
  <c r="P14" i="1" s="1"/>
  <c r="M15" i="1"/>
  <c r="N15" i="1" s="1"/>
  <c r="O15" i="1" s="1"/>
  <c r="P15" i="1" s="1"/>
  <c r="M10" i="1"/>
  <c r="N10" i="1" s="1"/>
  <c r="O10" i="1" s="1"/>
  <c r="P10" i="1" s="1"/>
  <c r="M8" i="1"/>
  <c r="N8" i="1" s="1"/>
  <c r="O8" i="1" s="1"/>
  <c r="P8" i="1" s="1"/>
  <c r="M12" i="1"/>
  <c r="N12" i="1" s="1"/>
  <c r="O12" i="1" s="1"/>
  <c r="P12" i="1" s="1"/>
  <c r="M16" i="1"/>
  <c r="N16" i="1" s="1"/>
  <c r="O16" i="1" s="1"/>
  <c r="P16" i="1" s="1"/>
  <c r="Q68" i="1" l="1"/>
  <c r="R68" i="1" s="1"/>
  <c r="S68" i="1" s="1"/>
  <c r="Q59" i="1"/>
  <c r="R59" i="1" s="1"/>
  <c r="S59" i="1" s="1"/>
  <c r="Q39" i="1"/>
  <c r="R39" i="1" s="1"/>
  <c r="S39" i="1" s="1"/>
  <c r="Q45" i="1"/>
  <c r="R45" i="1" s="1"/>
  <c r="S45" i="1" s="1"/>
  <c r="Q63" i="1"/>
  <c r="R63" i="1" s="1"/>
  <c r="S63" i="1" s="1"/>
  <c r="Q72" i="1"/>
  <c r="R72" i="1" s="1"/>
  <c r="S72" i="1" s="1"/>
  <c r="Q23" i="1"/>
  <c r="R23" i="1" s="1"/>
  <c r="S23" i="1" s="1"/>
  <c r="Q106" i="1"/>
  <c r="R106" i="1" s="1"/>
  <c r="S106" i="1" s="1"/>
  <c r="Q103" i="1"/>
  <c r="R103" i="1" s="1"/>
  <c r="S103" i="1" s="1"/>
  <c r="Q26" i="1"/>
  <c r="R26" i="1" s="1"/>
  <c r="S26" i="1" s="1"/>
  <c r="Q33" i="1"/>
  <c r="R33" i="1" s="1"/>
  <c r="S33" i="1" s="1"/>
  <c r="Q47" i="1"/>
  <c r="R47" i="1" s="1"/>
  <c r="S47" i="1" s="1"/>
  <c r="Q79" i="1"/>
  <c r="R79" i="1" s="1"/>
  <c r="S79" i="1" s="1"/>
  <c r="Q70" i="1"/>
  <c r="R70" i="1" s="1"/>
  <c r="S70" i="1" s="1"/>
  <c r="Q73" i="1"/>
  <c r="R73" i="1" s="1"/>
  <c r="S73" i="1" s="1"/>
  <c r="Q57" i="1"/>
  <c r="R57" i="1" s="1"/>
  <c r="S57" i="1" s="1"/>
  <c r="Q97" i="1"/>
  <c r="R97" i="1" s="1"/>
  <c r="S97" i="1" s="1"/>
  <c r="Q76" i="1"/>
  <c r="R76" i="1" s="1"/>
  <c r="S76" i="1" s="1"/>
  <c r="Q94" i="1"/>
  <c r="R94" i="1" s="1"/>
  <c r="S94" i="1" s="1"/>
  <c r="Q38" i="1"/>
  <c r="R38" i="1" s="1"/>
  <c r="S38" i="1" s="1"/>
  <c r="Q41" i="1"/>
  <c r="R41" i="1" s="1"/>
  <c r="S41" i="1" s="1"/>
  <c r="Q104" i="1"/>
  <c r="R104" i="1" s="1"/>
  <c r="S104" i="1" s="1"/>
  <c r="Q78" i="1"/>
  <c r="R78" i="1" s="1"/>
  <c r="S78" i="1" s="1"/>
  <c r="Q24" i="1"/>
  <c r="R24" i="1" s="1"/>
  <c r="S24" i="1" s="1"/>
  <c r="Q75" i="1"/>
  <c r="R75" i="1" s="1"/>
  <c r="S75" i="1" s="1"/>
  <c r="Q96" i="1"/>
  <c r="R96" i="1" s="1"/>
  <c r="S96" i="1" s="1"/>
  <c r="Q60" i="1"/>
  <c r="R60" i="1" s="1"/>
  <c r="S60" i="1" s="1"/>
  <c r="Q100" i="1"/>
  <c r="R100" i="1" s="1"/>
  <c r="S100" i="1" s="1"/>
  <c r="Q91" i="1"/>
  <c r="R91" i="1" s="1"/>
  <c r="S91" i="1" s="1"/>
  <c r="Q107" i="1"/>
  <c r="R107" i="1" s="1"/>
  <c r="S107" i="1" s="1"/>
  <c r="Q58" i="1"/>
  <c r="R58" i="1" s="1"/>
  <c r="S58" i="1" s="1"/>
  <c r="Q25" i="1"/>
  <c r="R25" i="1" s="1"/>
  <c r="S25" i="1" s="1"/>
  <c r="Q82" i="1"/>
  <c r="R82" i="1" s="1"/>
  <c r="S82" i="1" s="1"/>
  <c r="Q92" i="1"/>
  <c r="R92" i="1" s="1"/>
  <c r="S92" i="1" s="1"/>
  <c r="Q86" i="1"/>
  <c r="R86" i="1" s="1"/>
  <c r="S86" i="1" s="1"/>
  <c r="Q105" i="1"/>
  <c r="R105" i="1" s="1"/>
  <c r="S105" i="1" s="1"/>
  <c r="Q22" i="1"/>
  <c r="R22" i="1" s="1"/>
  <c r="S22" i="1" s="1"/>
  <c r="Q87" i="1"/>
  <c r="R87" i="1" s="1"/>
  <c r="S87" i="1" s="1"/>
  <c r="Q110" i="1"/>
  <c r="R110" i="1" s="1"/>
  <c r="S110" i="1" s="1"/>
  <c r="Q101" i="1"/>
  <c r="R101" i="1" s="1"/>
  <c r="S101" i="1" s="1"/>
  <c r="Q71" i="1"/>
  <c r="R71" i="1" s="1"/>
  <c r="S71" i="1" s="1"/>
  <c r="Q98" i="1"/>
  <c r="R98" i="1" s="1"/>
  <c r="S98" i="1" s="1"/>
  <c r="Q32" i="1"/>
  <c r="R32" i="1" s="1"/>
  <c r="S32" i="1" s="1"/>
  <c r="Q77" i="1"/>
  <c r="R77" i="1" s="1"/>
  <c r="S77" i="1" s="1"/>
  <c r="Q84" i="1"/>
  <c r="R84" i="1" s="1"/>
  <c r="S84" i="1" s="1"/>
  <c r="Q66" i="1"/>
  <c r="R66" i="1" s="1"/>
  <c r="S66" i="1" s="1"/>
  <c r="Q81" i="1"/>
  <c r="R81" i="1" s="1"/>
  <c r="S81" i="1" s="1"/>
  <c r="Q102" i="1"/>
  <c r="R102" i="1" s="1"/>
  <c r="S102" i="1" s="1"/>
  <c r="Q109" i="1"/>
  <c r="R109" i="1" s="1"/>
  <c r="S109" i="1" s="1"/>
  <c r="Q61" i="1"/>
  <c r="R61" i="1" s="1"/>
  <c r="S61" i="1" s="1"/>
  <c r="Q55" i="1"/>
  <c r="R55" i="1" s="1"/>
  <c r="S55" i="1" s="1"/>
  <c r="Q62" i="1"/>
  <c r="R62" i="1" s="1"/>
  <c r="S62" i="1" s="1"/>
  <c r="Q52" i="1"/>
  <c r="R52" i="1" s="1"/>
  <c r="S52" i="1" s="1"/>
  <c r="Q40" i="1"/>
  <c r="R40" i="1" s="1"/>
  <c r="S40" i="1" s="1"/>
  <c r="Q43" i="1"/>
  <c r="R43" i="1" s="1"/>
  <c r="S43" i="1" s="1"/>
  <c r="Q99" i="1"/>
  <c r="R99" i="1" s="1"/>
  <c r="S99" i="1" s="1"/>
  <c r="Q31" i="1"/>
  <c r="R31" i="1" s="1"/>
  <c r="S31" i="1" s="1"/>
  <c r="Q64" i="1"/>
  <c r="R64" i="1" s="1"/>
  <c r="S64" i="1" s="1"/>
  <c r="Q49" i="1"/>
  <c r="R49" i="1" s="1"/>
  <c r="S49" i="1" s="1"/>
  <c r="Q46" i="1"/>
  <c r="R46" i="1" s="1"/>
  <c r="S46" i="1" s="1"/>
  <c r="Q30" i="1"/>
  <c r="R30" i="1" s="1"/>
  <c r="S30" i="1" s="1"/>
  <c r="Q48" i="1"/>
  <c r="R48" i="1" s="1"/>
  <c r="S48" i="1" s="1"/>
  <c r="Q37" i="1"/>
  <c r="R37" i="1" s="1"/>
  <c r="S37" i="1" s="1"/>
  <c r="Q56" i="1"/>
  <c r="R56" i="1" s="1"/>
  <c r="S56" i="1" s="1"/>
  <c r="Q20" i="1"/>
  <c r="R20" i="1" s="1"/>
  <c r="S20" i="1" s="1"/>
  <c r="Q74" i="1"/>
  <c r="R74" i="1" s="1"/>
  <c r="S74" i="1" s="1"/>
  <c r="Q85" i="1"/>
  <c r="R85" i="1" s="1"/>
  <c r="S85" i="1" s="1"/>
  <c r="Q111" i="1"/>
  <c r="R111" i="1" s="1"/>
  <c r="S111" i="1" s="1"/>
  <c r="Q34" i="1"/>
  <c r="R34" i="1" s="1"/>
  <c r="S34" i="1" s="1"/>
  <c r="Q54" i="1"/>
  <c r="R54" i="1" s="1"/>
  <c r="S54" i="1" s="1"/>
  <c r="Q93" i="1"/>
  <c r="R93" i="1" s="1"/>
  <c r="S93" i="1" s="1"/>
  <c r="Q44" i="1"/>
  <c r="R44" i="1" s="1"/>
  <c r="S44" i="1" s="1"/>
  <c r="Q35" i="1"/>
  <c r="R35" i="1" s="1"/>
  <c r="S35" i="1" s="1"/>
  <c r="Q36" i="1"/>
  <c r="R36" i="1" s="1"/>
  <c r="S36" i="1" s="1"/>
  <c r="Q83" i="1"/>
  <c r="R83" i="1" s="1"/>
  <c r="S83" i="1" s="1"/>
  <c r="Q19" i="1"/>
  <c r="R19" i="1" s="1"/>
  <c r="S19" i="1" s="1"/>
  <c r="Q27" i="1"/>
  <c r="R27" i="1" s="1"/>
  <c r="S27" i="1" s="1"/>
  <c r="Q21" i="1"/>
  <c r="R21" i="1" s="1"/>
  <c r="S21" i="1" s="1"/>
  <c r="Q89" i="1"/>
  <c r="R89" i="1" s="1"/>
  <c r="S89" i="1" s="1"/>
  <c r="Q90" i="1"/>
  <c r="R90" i="1" s="1"/>
  <c r="S90" i="1" s="1"/>
  <c r="Q50" i="1"/>
  <c r="R50" i="1" s="1"/>
  <c r="S50" i="1" s="1"/>
  <c r="Q51" i="1"/>
  <c r="R51" i="1" s="1"/>
  <c r="S51" i="1" s="1"/>
  <c r="Q108" i="1"/>
  <c r="R108" i="1" s="1"/>
  <c r="S108" i="1" s="1"/>
  <c r="Q67" i="1"/>
  <c r="R67" i="1" s="1"/>
  <c r="S67" i="1" s="1"/>
  <c r="Q18" i="1"/>
  <c r="R18" i="1" s="1"/>
  <c r="S18" i="1" s="1"/>
  <c r="Q28" i="1"/>
  <c r="R28" i="1" s="1"/>
  <c r="S28" i="1" s="1"/>
  <c r="Q88" i="1"/>
  <c r="R88" i="1" s="1"/>
  <c r="S88" i="1" s="1"/>
  <c r="Q69" i="1"/>
  <c r="R69" i="1" s="1"/>
  <c r="S69" i="1" s="1"/>
  <c r="Q13" i="1"/>
  <c r="R13" i="1" s="1"/>
  <c r="S13" i="1" s="1"/>
  <c r="Q11" i="1"/>
  <c r="R11" i="1" s="1"/>
  <c r="S11" i="1" s="1"/>
  <c r="Q14" i="1"/>
  <c r="R14" i="1" s="1"/>
  <c r="S14" i="1" s="1"/>
  <c r="Q15" i="1"/>
  <c r="R15" i="1" s="1"/>
  <c r="S15" i="1" s="1"/>
  <c r="Q12" i="1"/>
  <c r="R12" i="1" s="1"/>
  <c r="S12" i="1" s="1"/>
  <c r="Q16" i="1"/>
  <c r="R16" i="1" s="1"/>
  <c r="S16" i="1" s="1"/>
  <c r="Q8" i="1"/>
  <c r="R8" i="1" s="1"/>
  <c r="S8" i="1" s="1"/>
  <c r="Q10" i="1"/>
  <c r="R10" i="1" s="1"/>
  <c r="S10" i="1" s="1"/>
  <c r="Q9" i="1"/>
  <c r="R9" i="1" s="1"/>
  <c r="S9" i="1" s="1"/>
</calcChain>
</file>

<file path=xl/sharedStrings.xml><?xml version="1.0" encoding="utf-8"?>
<sst xmlns="http://schemas.openxmlformats.org/spreadsheetml/2006/main" count="213" uniqueCount="117">
  <si>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</si>
  <si>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</si>
  <si>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</si>
  <si>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</si>
  <si>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</si>
  <si>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</si>
  <si>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</si>
  <si>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</si>
  <si>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</si>
  <si>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</si>
  <si>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</si>
  <si>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</si>
  <si>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</si>
  <si>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</si>
  <si>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</si>
  <si>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</si>
  <si>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</si>
  <si>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</si>
  <si>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</si>
  <si>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Ascot</t>
  </si>
  <si>
    <t xml:space="preserve">Birds The Word      </t>
  </si>
  <si>
    <t xml:space="preserve">Does He Know        </t>
  </si>
  <si>
    <t xml:space="preserve">El Patron           </t>
  </si>
  <si>
    <t xml:space="preserve">Make Your Point     </t>
  </si>
  <si>
    <t xml:space="preserve">Swim Through        </t>
  </si>
  <si>
    <t xml:space="preserve">Symphony In Red     </t>
  </si>
  <si>
    <t xml:space="preserve">Bonjoy              </t>
  </si>
  <si>
    <t xml:space="preserve">Ex Sport Girl       </t>
  </si>
  <si>
    <t xml:space="preserve">Mystic Jane         </t>
  </si>
  <si>
    <t xml:space="preserve">Lucky Landing       </t>
  </si>
  <si>
    <t xml:space="preserve">Bigdayonit          </t>
  </si>
  <si>
    <t xml:space="preserve">My Boy Chris        </t>
  </si>
  <si>
    <t xml:space="preserve">Diamond Blue        </t>
  </si>
  <si>
    <t xml:space="preserve">Dustys Got Talent   </t>
  </si>
  <si>
    <t xml:space="preserve">Comealilbitcloser   </t>
  </si>
  <si>
    <t xml:space="preserve">Red Hot Goods       </t>
  </si>
  <si>
    <t xml:space="preserve">Dadirra             </t>
  </si>
  <si>
    <t xml:space="preserve">My Norina           </t>
  </si>
  <si>
    <t xml:space="preserve">Night Shift         </t>
  </si>
  <si>
    <t xml:space="preserve">Palaver             </t>
  </si>
  <si>
    <t xml:space="preserve">Capricorn Man       </t>
  </si>
  <si>
    <t xml:space="preserve">Magical Gem         </t>
  </si>
  <si>
    <t xml:space="preserve">Final Authority     </t>
  </si>
  <si>
    <t xml:space="preserve">Anyoldtime          </t>
  </si>
  <si>
    <t xml:space="preserve">Exceltrain          </t>
  </si>
  <si>
    <t xml:space="preserve">Hart Trader         </t>
  </si>
  <si>
    <t xml:space="preserve">Off This Planet     </t>
  </si>
  <si>
    <t xml:space="preserve">Parlons             </t>
  </si>
  <si>
    <t xml:space="preserve">Ran A Red Light     </t>
  </si>
  <si>
    <t xml:space="preserve">Got Ya              </t>
  </si>
  <si>
    <t xml:space="preserve">My Hidden Journey   </t>
  </si>
  <si>
    <t xml:space="preserve">Mama Tembu          </t>
  </si>
  <si>
    <t xml:space="preserve">Galarian            </t>
  </si>
  <si>
    <t xml:space="preserve">Gratias Deo         </t>
  </si>
  <si>
    <t xml:space="preserve">Tuscan Holiday      </t>
  </si>
  <si>
    <t xml:space="preserve">Woodruff            </t>
  </si>
  <si>
    <t xml:space="preserve">Mr Hollywood        </t>
  </si>
  <si>
    <t xml:space="preserve">Idle Star           </t>
  </si>
  <si>
    <t xml:space="preserve">Truevinsky          </t>
  </si>
  <si>
    <t xml:space="preserve">Glenburn Hotel      </t>
  </si>
  <si>
    <t xml:space="preserve">Jolly Odd           </t>
  </si>
  <si>
    <t xml:space="preserve">Royal Choisir       </t>
  </si>
  <si>
    <t xml:space="preserve">Rockin Rupert       </t>
  </si>
  <si>
    <t xml:space="preserve">Stars Aplenty       </t>
  </si>
  <si>
    <t xml:space="preserve">Critical Altitude   </t>
  </si>
  <si>
    <t xml:space="preserve">Oceanic Rider       </t>
  </si>
  <si>
    <t xml:space="preserve">Tales Of Manhattan  </t>
  </si>
  <si>
    <t xml:space="preserve">No Dice             </t>
  </si>
  <si>
    <t xml:space="preserve">Choice Bid          </t>
  </si>
  <si>
    <t xml:space="preserve">Nights Mystery      </t>
  </si>
  <si>
    <t xml:space="preserve">Smoker              </t>
  </si>
  <si>
    <t xml:space="preserve">Romero              </t>
  </si>
  <si>
    <t xml:space="preserve">Bayzel              </t>
  </si>
  <si>
    <t xml:space="preserve">Dudemanbro          </t>
  </si>
  <si>
    <t xml:space="preserve">Hes A Lucky Lad     </t>
  </si>
  <si>
    <t xml:space="preserve">Juicing Carrots     </t>
  </si>
  <si>
    <t xml:space="preserve">Call Again          </t>
  </si>
  <si>
    <t xml:space="preserve">Tiff Has Spoken     </t>
  </si>
  <si>
    <t xml:space="preserve">Surveillance        </t>
  </si>
  <si>
    <t xml:space="preserve">Recalled            </t>
  </si>
  <si>
    <t xml:space="preserve">Ghobella            </t>
  </si>
  <si>
    <t xml:space="preserve">Count Grundy        </t>
  </si>
  <si>
    <t xml:space="preserve">Admired             </t>
  </si>
  <si>
    <t xml:space="preserve">Beaucount           </t>
  </si>
  <si>
    <t xml:space="preserve">Long Knife Brother  </t>
  </si>
  <si>
    <t xml:space="preserve">Rockon Tommy        </t>
  </si>
  <si>
    <t xml:space="preserve">Universal Vain      </t>
  </si>
  <si>
    <t xml:space="preserve">Stellar Vista       </t>
  </si>
  <si>
    <t xml:space="preserve">English Heritage    </t>
  </si>
  <si>
    <t xml:space="preserve">Sketta              </t>
  </si>
  <si>
    <t xml:space="preserve">Mystical Babe       </t>
  </si>
  <si>
    <t xml:space="preserve">Marinsky Ballet     </t>
  </si>
  <si>
    <t xml:space="preserve">Uni Queen           </t>
  </si>
  <si>
    <t xml:space="preserve">Vitalize            </t>
  </si>
  <si>
    <t xml:space="preserve">All Metal           </t>
  </si>
  <si>
    <t xml:space="preserve">Bandalera Miss      </t>
  </si>
  <si>
    <t xml:space="preserve">Reliable Choice     </t>
  </si>
  <si>
    <t xml:space="preserve">Aiyza               </t>
  </si>
  <si>
    <t xml:space="preserve">Holyoake            </t>
  </si>
  <si>
    <t xml:space="preserve">Looks Like Magic    </t>
  </si>
  <si>
    <t xml:space="preserve">Purple Pearl        </t>
  </si>
  <si>
    <t xml:space="preserve">Pray Again          </t>
  </si>
  <si>
    <t xml:space="preserve">Lautre              </t>
  </si>
  <si>
    <t xml:space="preserve">Roch Legacy         </t>
  </si>
  <si>
    <t xml:space="preserve">Scorpion Stormz     </t>
  </si>
  <si>
    <t xml:space="preserve">Beanie              </t>
  </si>
  <si>
    <t xml:space="preserve">Tiffs Lad           </t>
  </si>
  <si>
    <t xml:space="preserve">Mong Khon           </t>
  </si>
  <si>
    <t xml:space="preserve">Without Reg         </t>
  </si>
  <si>
    <t xml:space="preserve">Disengo             </t>
  </si>
  <si>
    <t xml:space="preserve">Etomorp             </t>
  </si>
  <si>
    <t xml:space="preserve">Uncompromised       </t>
  </si>
  <si>
    <t xml:space="preserve">Popcorn Tender      </t>
  </si>
  <si>
    <t xml:space="preserve">Ensign Pulver       </t>
  </si>
  <si>
    <t xml:space="preserve">Zac Luvs To Fly     </t>
  </si>
  <si>
    <t xml:space="preserve">Gilt Dragon         </t>
  </si>
  <si>
    <t xml:space="preserve">Arties Jewels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</si>
</sst>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5</xdr:row>
      <xdr:rowOff>160397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20C7F4-0005-D95E-1DB9-21114B8CB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52260" cy="1074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111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T17" sqref="T17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6640625" style="9" bestFit="1" customWidth="1"/>
    <col min="4" max="4" width="6.44140625" style="9" bestFit="1" customWidth="1"/>
    <col min="5" max="5" width="6.33203125" style="9" bestFit="1" customWidth="1"/>
    <col min="6" max="6" width="25.33203125" style="9" bestFit="1" customWidth="1"/>
    <col min="7" max="7" width="11.886718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14</v>
      </c>
      <c r="B8" s="5">
        <v>0.63124999999999998</v>
      </c>
      <c r="C8" s="1" t="s">
        <v>19</v>
      </c>
      <c r="D8" s="1">
        <v>1</v>
      </c>
      <c r="E8" s="1">
        <v>3</v>
      </c>
      <c r="F8" s="1" t="s">
        <v>22</v>
      </c>
      <c r="G8" s="1">
        <v>68.069999999999993</v>
      </c>
      <c r="H8" s="1">
        <f>1+COUNTIFS(A:A,A8,G:G,"&gt;"&amp;G8)</f>
        <v>1</v>
      </c>
      <c r="I8" s="2">
        <f>AVERAGEIF(A:A,A8,G:G)</f>
        <v>49.156666666666666</v>
      </c>
      <c r="J8" s="2">
        <f t="shared" ref="J8:J16" si="0">G8-I8</f>
        <v>18.913333333333327</v>
      </c>
      <c r="K8" s="2">
        <f t="shared" ref="K8:K16" si="1">90+J8</f>
        <v>108.91333333333333</v>
      </c>
      <c r="L8" s="2">
        <f t="shared" ref="L8:L16" si="2">EXP(0.06*K8)</f>
        <v>688.69603134280021</v>
      </c>
      <c r="M8" s="2">
        <f>SUMIF(A:A,A8,L:L)</f>
        <v>2432.7125018670999</v>
      </c>
      <c r="N8" s="3">
        <f t="shared" ref="N8:N16" si="3">L8/M8</f>
        <v>0.28309799485727472</v>
      </c>
      <c r="O8" s="6">
        <f t="shared" ref="O8:O16" si="4">1/N8</f>
        <v>3.5323457536467364</v>
      </c>
      <c r="P8" s="3">
        <f t="shared" ref="P8:P16" si="5">IF(O8&gt;21,"",N8)</f>
        <v>0.28309799485727472</v>
      </c>
      <c r="Q8" s="3">
        <f>IF(ISNUMBER(P8),SUMIF(A:A,A8,P:P),"")</f>
        <v>0.96017905184864893</v>
      </c>
      <c r="R8" s="3">
        <f t="shared" ref="R8:R16" si="6">IFERROR(P8*(1/Q8),"")</f>
        <v>0.29483875357645156</v>
      </c>
      <c r="S8" s="7">
        <f t="shared" ref="S8:S16" si="7">IFERROR(1/R8,"")</f>
        <v>3.3916843965381247</v>
      </c>
    </row>
    <row r="9" spans="1:19" x14ac:dyDescent="0.3">
      <c r="A9" s="1">
        <v>14</v>
      </c>
      <c r="B9" s="5">
        <v>0.63124999999999998</v>
      </c>
      <c r="C9" s="1" t="s">
        <v>19</v>
      </c>
      <c r="D9" s="1">
        <v>1</v>
      </c>
      <c r="E9" s="1">
        <v>2</v>
      </c>
      <c r="F9" s="1" t="s">
        <v>21</v>
      </c>
      <c r="G9" s="1">
        <v>61.12</v>
      </c>
      <c r="H9" s="1">
        <f>1+COUNTIFS(A:A,A9,G:G,"&gt;"&amp;G9)</f>
        <v>2</v>
      </c>
      <c r="I9" s="2">
        <f>AVERAGEIF(A:A,A9,G:G)</f>
        <v>49.156666666666666</v>
      </c>
      <c r="J9" s="2">
        <f t="shared" si="0"/>
        <v>11.963333333333331</v>
      </c>
      <c r="K9" s="2">
        <f t="shared" si="1"/>
        <v>101.96333333333334</v>
      </c>
      <c r="L9" s="2">
        <f t="shared" si="2"/>
        <v>453.86509213739726</v>
      </c>
      <c r="M9" s="2">
        <f>SUMIF(A:A,A9,L:L)</f>
        <v>2432.7125018670999</v>
      </c>
      <c r="N9" s="3">
        <f t="shared" si="3"/>
        <v>0.18656750100517719</v>
      </c>
      <c r="O9" s="6">
        <f t="shared" si="4"/>
        <v>5.3599903231391322</v>
      </c>
      <c r="P9" s="3">
        <f t="shared" si="5"/>
        <v>0.18656750100517719</v>
      </c>
      <c r="Q9" s="3">
        <f>IF(ISNUMBER(P9),SUMIF(A:A,A9,P:P),"")</f>
        <v>0.96017905184864893</v>
      </c>
      <c r="R9" s="3">
        <f t="shared" si="6"/>
        <v>0.19430490661713107</v>
      </c>
      <c r="S9" s="7">
        <f t="shared" si="7"/>
        <v>5.1465504263896653</v>
      </c>
    </row>
    <row r="10" spans="1:19" x14ac:dyDescent="0.3">
      <c r="A10" s="1">
        <v>14</v>
      </c>
      <c r="B10" s="5">
        <v>0.63124999999999998</v>
      </c>
      <c r="C10" s="1" t="s">
        <v>19</v>
      </c>
      <c r="D10" s="1">
        <v>1</v>
      </c>
      <c r="E10" s="1">
        <v>5</v>
      </c>
      <c r="F10" s="1" t="s">
        <v>24</v>
      </c>
      <c r="G10" s="1">
        <v>56.78</v>
      </c>
      <c r="H10" s="1">
        <f>1+COUNTIFS(A:A,A10,G:G,"&gt;"&amp;G10)</f>
        <v>3</v>
      </c>
      <c r="I10" s="2">
        <f>AVERAGEIF(A:A,A10,G:G)</f>
        <v>49.156666666666666</v>
      </c>
      <c r="J10" s="2">
        <f t="shared" si="0"/>
        <v>7.6233333333333348</v>
      </c>
      <c r="K10" s="2">
        <f t="shared" si="1"/>
        <v>97.623333333333335</v>
      </c>
      <c r="L10" s="2">
        <f t="shared" si="2"/>
        <v>349.81344566634806</v>
      </c>
      <c r="M10" s="2">
        <f>SUMIF(A:A,A10,L:L)</f>
        <v>2432.7125018670999</v>
      </c>
      <c r="N10" s="3">
        <f t="shared" si="3"/>
        <v>0.14379563774916568</v>
      </c>
      <c r="O10" s="6">
        <f t="shared" si="4"/>
        <v>6.9543138835990321</v>
      </c>
      <c r="P10" s="3">
        <f t="shared" si="5"/>
        <v>0.14379563774916568</v>
      </c>
      <c r="Q10" s="3">
        <f>IF(ISNUMBER(P10),SUMIF(A:A,A10,P:P),"")</f>
        <v>0.96017905184864893</v>
      </c>
      <c r="R10" s="3">
        <f t="shared" si="6"/>
        <v>0.14975919071793276</v>
      </c>
      <c r="S10" s="7">
        <f t="shared" si="7"/>
        <v>6.6773865110120152</v>
      </c>
    </row>
    <row r="11" spans="1:19" x14ac:dyDescent="0.3">
      <c r="A11" s="1">
        <v>14</v>
      </c>
      <c r="B11" s="5">
        <v>0.63124999999999998</v>
      </c>
      <c r="C11" s="1" t="s">
        <v>19</v>
      </c>
      <c r="D11" s="1">
        <v>1</v>
      </c>
      <c r="E11" s="1">
        <v>1</v>
      </c>
      <c r="F11" s="1" t="s">
        <v>20</v>
      </c>
      <c r="G11" s="1">
        <v>49.51</v>
      </c>
      <c r="H11" s="1">
        <f>1+COUNTIFS(A:A,A11,G:G,"&gt;"&amp;G11)</f>
        <v>4</v>
      </c>
      <c r="I11" s="2">
        <f>AVERAGEIF(A:A,A11,G:G)</f>
        <v>49.156666666666666</v>
      </c>
      <c r="J11" s="2">
        <f t="shared" si="0"/>
        <v>0.35333333333333172</v>
      </c>
      <c r="K11" s="2">
        <f t="shared" si="1"/>
        <v>90.353333333333325</v>
      </c>
      <c r="L11" s="2">
        <f t="shared" si="2"/>
        <v>226.15034014707638</v>
      </c>
      <c r="M11" s="2">
        <f>SUMIF(A:A,A11,L:L)</f>
        <v>2432.7125018670999</v>
      </c>
      <c r="N11" s="3">
        <f t="shared" si="3"/>
        <v>9.2962213978637687E-2</v>
      </c>
      <c r="O11" s="6">
        <f t="shared" si="4"/>
        <v>10.757058779062595</v>
      </c>
      <c r="P11" s="3">
        <f t="shared" si="5"/>
        <v>9.2962213978637687E-2</v>
      </c>
      <c r="Q11" s="3">
        <f>IF(ISNUMBER(P11),SUMIF(A:A,A11,P:P),"")</f>
        <v>0.96017905184864893</v>
      </c>
      <c r="R11" s="3">
        <f t="shared" si="6"/>
        <v>9.681758188710321E-2</v>
      </c>
      <c r="S11" s="7">
        <f t="shared" si="7"/>
        <v>10.328702499160507</v>
      </c>
    </row>
    <row r="12" spans="1:19" x14ac:dyDescent="0.3">
      <c r="A12" s="1">
        <v>14</v>
      </c>
      <c r="B12" s="5">
        <v>0.63124999999999998</v>
      </c>
      <c r="C12" s="1" t="s">
        <v>19</v>
      </c>
      <c r="D12" s="1">
        <v>1</v>
      </c>
      <c r="E12" s="1">
        <v>9</v>
      </c>
      <c r="F12" s="1" t="s">
        <v>28</v>
      </c>
      <c r="G12" s="1">
        <v>47.72</v>
      </c>
      <c r="H12" s="1">
        <f>1+COUNTIFS(A:A,A12,G:G,"&gt;"&amp;G12)</f>
        <v>5</v>
      </c>
      <c r="I12" s="2">
        <f>AVERAGEIF(A:A,A12,G:G)</f>
        <v>49.156666666666666</v>
      </c>
      <c r="J12" s="2">
        <f t="shared" si="0"/>
        <v>-1.4366666666666674</v>
      </c>
      <c r="K12" s="2">
        <f t="shared" si="1"/>
        <v>88.563333333333333</v>
      </c>
      <c r="L12" s="2">
        <f t="shared" si="2"/>
        <v>203.12062207699108</v>
      </c>
      <c r="M12" s="2">
        <f>SUMIF(A:A,A12,L:L)</f>
        <v>2432.7125018670999</v>
      </c>
      <c r="N12" s="3">
        <f t="shared" si="3"/>
        <v>8.3495530984897134E-2</v>
      </c>
      <c r="O12" s="6">
        <f t="shared" si="4"/>
        <v>11.97668891022302</v>
      </c>
      <c r="P12" s="3">
        <f t="shared" si="5"/>
        <v>8.3495530984897134E-2</v>
      </c>
      <c r="Q12" s="3">
        <f>IF(ISNUMBER(P12),SUMIF(A:A,A12,P:P),"")</f>
        <v>0.96017905184864893</v>
      </c>
      <c r="R12" s="3">
        <f t="shared" si="6"/>
        <v>8.695829264775333E-2</v>
      </c>
      <c r="S12" s="7">
        <f t="shared" si="7"/>
        <v>11.499765802104168</v>
      </c>
    </row>
    <row r="13" spans="1:19" x14ac:dyDescent="0.3">
      <c r="A13" s="1">
        <v>14</v>
      </c>
      <c r="B13" s="5">
        <v>0.63124999999999998</v>
      </c>
      <c r="C13" s="1" t="s">
        <v>19</v>
      </c>
      <c r="D13" s="1">
        <v>1</v>
      </c>
      <c r="E13" s="1">
        <v>6</v>
      </c>
      <c r="F13" s="1" t="s">
        <v>25</v>
      </c>
      <c r="G13" s="1">
        <v>42.02</v>
      </c>
      <c r="H13" s="1">
        <f>1+COUNTIFS(A:A,A13,G:G,"&gt;"&amp;G13)</f>
        <v>6</v>
      </c>
      <c r="I13" s="2">
        <f>AVERAGEIF(A:A,A13,G:G)</f>
        <v>49.156666666666666</v>
      </c>
      <c r="J13" s="2">
        <f t="shared" si="0"/>
        <v>-7.1366666666666632</v>
      </c>
      <c r="K13" s="2">
        <f t="shared" si="1"/>
        <v>82.863333333333344</v>
      </c>
      <c r="L13" s="2">
        <f t="shared" si="2"/>
        <v>144.28636923180207</v>
      </c>
      <c r="M13" s="2">
        <f>SUMIF(A:A,A13,L:L)</f>
        <v>2432.7125018670999</v>
      </c>
      <c r="N13" s="3">
        <f t="shared" si="3"/>
        <v>5.931090053636124E-2</v>
      </c>
      <c r="O13" s="6">
        <f t="shared" si="4"/>
        <v>16.86030714348939</v>
      </c>
      <c r="P13" s="3">
        <f t="shared" si="5"/>
        <v>5.931090053636124E-2</v>
      </c>
      <c r="Q13" s="3">
        <f>IF(ISNUMBER(P13),SUMIF(A:A,A13,P:P),"")</f>
        <v>0.96017905184864893</v>
      </c>
      <c r="R13" s="3">
        <f t="shared" si="6"/>
        <v>6.1770667066906905E-2</v>
      </c>
      <c r="S13" s="7">
        <f t="shared" si="7"/>
        <v>16.188913726912645</v>
      </c>
    </row>
    <row r="14" spans="1:19" x14ac:dyDescent="0.3">
      <c r="A14" s="1">
        <v>14</v>
      </c>
      <c r="B14" s="5">
        <v>0.63124999999999998</v>
      </c>
      <c r="C14" s="1" t="s">
        <v>19</v>
      </c>
      <c r="D14" s="1">
        <v>1</v>
      </c>
      <c r="E14" s="1">
        <v>4</v>
      </c>
      <c r="F14" s="1" t="s">
        <v>23</v>
      </c>
      <c r="G14" s="1">
        <v>41.04</v>
      </c>
      <c r="H14" s="1">
        <f>1+COUNTIFS(A:A,A14,G:G,"&gt;"&amp;G14)</f>
        <v>7</v>
      </c>
      <c r="I14" s="2">
        <f>AVERAGEIF(A:A,A14,G:G)</f>
        <v>49.156666666666666</v>
      </c>
      <c r="J14" s="2">
        <f t="shared" si="0"/>
        <v>-8.1166666666666671</v>
      </c>
      <c r="K14" s="2">
        <f t="shared" si="1"/>
        <v>81.883333333333326</v>
      </c>
      <c r="L14" s="2">
        <f t="shared" si="2"/>
        <v>136.04694363989077</v>
      </c>
      <c r="M14" s="2">
        <f>SUMIF(A:A,A14,L:L)</f>
        <v>2432.7125018670999</v>
      </c>
      <c r="N14" s="3">
        <f t="shared" si="3"/>
        <v>5.5923971096245501E-2</v>
      </c>
      <c r="O14" s="6">
        <f t="shared" si="4"/>
        <v>17.881419727490272</v>
      </c>
      <c r="P14" s="3">
        <f t="shared" si="5"/>
        <v>5.5923971096245501E-2</v>
      </c>
      <c r="Q14" s="3">
        <f>IF(ISNUMBER(P14),SUMIF(A:A,A14,P:P),"")</f>
        <v>0.96017905184864893</v>
      </c>
      <c r="R14" s="3">
        <f t="shared" si="6"/>
        <v>5.8243273469228612E-2</v>
      </c>
      <c r="S14" s="7">
        <f t="shared" si="7"/>
        <v>17.169364639649334</v>
      </c>
    </row>
    <row r="15" spans="1:19" x14ac:dyDescent="0.3">
      <c r="A15" s="1">
        <v>14</v>
      </c>
      <c r="B15" s="5">
        <v>0.63124999999999998</v>
      </c>
      <c r="C15" s="1" t="s">
        <v>19</v>
      </c>
      <c r="D15" s="1">
        <v>1</v>
      </c>
      <c r="E15" s="1">
        <v>8</v>
      </c>
      <c r="F15" s="1" t="s">
        <v>27</v>
      </c>
      <c r="G15" s="1">
        <v>40.770000000000003</v>
      </c>
      <c r="H15" s="1">
        <f>1+COUNTIFS(A:A,A15,G:G,"&gt;"&amp;G15)</f>
        <v>8</v>
      </c>
      <c r="I15" s="2">
        <f>AVERAGEIF(A:A,A15,G:G)</f>
        <v>49.156666666666666</v>
      </c>
      <c r="J15" s="2">
        <f t="shared" si="0"/>
        <v>-8.3866666666666632</v>
      </c>
      <c r="K15" s="2">
        <f t="shared" si="1"/>
        <v>81.613333333333344</v>
      </c>
      <c r="L15" s="2">
        <f t="shared" si="2"/>
        <v>133.86073922080087</v>
      </c>
      <c r="M15" s="2">
        <f>SUMIF(A:A,A15,L:L)</f>
        <v>2432.7125018670999</v>
      </c>
      <c r="N15" s="3">
        <f t="shared" si="3"/>
        <v>5.5025301640889798E-2</v>
      </c>
      <c r="O15" s="6">
        <f t="shared" si="4"/>
        <v>18.173457849014152</v>
      </c>
      <c r="P15" s="3">
        <f t="shared" si="5"/>
        <v>5.5025301640889798E-2</v>
      </c>
      <c r="Q15" s="3">
        <f>IF(ISNUMBER(P15),SUMIF(A:A,A15,P:P),"")</f>
        <v>0.96017905184864893</v>
      </c>
      <c r="R15" s="3">
        <f t="shared" si="6"/>
        <v>5.7307334017492523E-2</v>
      </c>
      <c r="S15" s="7">
        <f t="shared" si="7"/>
        <v>17.449773526277795</v>
      </c>
    </row>
    <row r="16" spans="1:19" x14ac:dyDescent="0.3">
      <c r="A16" s="1">
        <v>14</v>
      </c>
      <c r="B16" s="5">
        <v>0.63124999999999998</v>
      </c>
      <c r="C16" s="1" t="s">
        <v>19</v>
      </c>
      <c r="D16" s="1">
        <v>1</v>
      </c>
      <c r="E16" s="1">
        <v>7</v>
      </c>
      <c r="F16" s="1" t="s">
        <v>26</v>
      </c>
      <c r="G16" s="1">
        <v>35.380000000000003</v>
      </c>
      <c r="H16" s="1">
        <f>1+COUNTIFS(A:A,A16,G:G,"&gt;"&amp;G16)</f>
        <v>9</v>
      </c>
      <c r="I16" s="2">
        <f>AVERAGEIF(A:A,A16,G:G)</f>
        <v>49.156666666666666</v>
      </c>
      <c r="J16" s="2">
        <f t="shared" si="0"/>
        <v>-13.776666666666664</v>
      </c>
      <c r="K16" s="2">
        <f t="shared" si="1"/>
        <v>76.223333333333329</v>
      </c>
      <c r="L16" s="2">
        <f t="shared" si="2"/>
        <v>96.872918403992969</v>
      </c>
      <c r="M16" s="2">
        <f>SUMIF(A:A,A16,L:L)</f>
        <v>2432.7125018670999</v>
      </c>
      <c r="N16" s="3">
        <f t="shared" si="3"/>
        <v>3.982094815135092E-2</v>
      </c>
      <c r="O16" s="6">
        <f t="shared" si="4"/>
        <v>25.112410588497632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/>
      <c r="B17" s="5"/>
      <c r="C17" s="1"/>
      <c r="D17" s="1"/>
      <c r="E17" s="1"/>
      <c r="F17" s="1"/>
      <c r="G17" s="1"/>
      <c r="H17" s="1"/>
      <c r="I17" s="2"/>
      <c r="J17" s="2"/>
      <c r="K17" s="2"/>
      <c r="L17" s="2"/>
      <c r="M17" s="2"/>
      <c r="N17" s="3"/>
      <c r="O17" s="6"/>
      <c r="P17" s="3"/>
      <c r="Q17" s="3"/>
      <c r="R17" s="3"/>
      <c r="S17" s="7"/>
    </row>
    <row r="18" spans="1:19" x14ac:dyDescent="0.3">
      <c r="A18" s="1">
        <v>28</v>
      </c>
      <c r="B18" s="5">
        <v>0.70624999999999993</v>
      </c>
      <c r="C18" s="1" t="s">
        <v>19</v>
      </c>
      <c r="D18" s="1">
        <v>4</v>
      </c>
      <c r="E18" s="1">
        <v>7</v>
      </c>
      <c r="F18" s="1" t="s">
        <v>35</v>
      </c>
      <c r="G18" s="1">
        <v>77.790000000000006</v>
      </c>
      <c r="H18" s="1">
        <f>1+COUNTIFS(A:A,A18,G:G,"&gt;"&amp;G18)</f>
        <v>1</v>
      </c>
      <c r="I18" s="2">
        <f>AVERAGEIF(A:A,A18,G:G)</f>
        <v>49.505454545454548</v>
      </c>
      <c r="J18" s="2">
        <f t="shared" ref="J18:J28" si="8">G18-I18</f>
        <v>28.284545454545459</v>
      </c>
      <c r="K18" s="2">
        <f t="shared" ref="K18:K28" si="9">90+J18</f>
        <v>118.28454545454545</v>
      </c>
      <c r="L18" s="2">
        <f t="shared" ref="L18:L28" si="10">EXP(0.06*K18)</f>
        <v>1208.4245038938793</v>
      </c>
      <c r="M18" s="2">
        <f>SUMIF(A:A,A18,L:L)</f>
        <v>3506.5018889448775</v>
      </c>
      <c r="N18" s="3">
        <f t="shared" ref="N18:N28" si="11">L18/M18</f>
        <v>0.34462394208420055</v>
      </c>
      <c r="O18" s="6">
        <f t="shared" ref="O18:O28" si="12">1/N18</f>
        <v>2.9017136591040273</v>
      </c>
      <c r="P18" s="3">
        <f t="shared" ref="P18:P28" si="13">IF(O18&gt;21,"",N18)</f>
        <v>0.34462394208420055</v>
      </c>
      <c r="Q18" s="3">
        <f>IF(ISNUMBER(P18),SUMIF(A:A,A18,P:P),"")</f>
        <v>0.83313019043885705</v>
      </c>
      <c r="R18" s="3">
        <f t="shared" ref="R18:R28" si="14">IFERROR(P18*(1/Q18),"")</f>
        <v>0.41364956646531742</v>
      </c>
      <c r="S18" s="7">
        <f t="shared" ref="S18:S28" si="15">IFERROR(1/R18,"")</f>
        <v>2.417505253408371</v>
      </c>
    </row>
    <row r="19" spans="1:19" x14ac:dyDescent="0.3">
      <c r="A19" s="1">
        <v>28</v>
      </c>
      <c r="B19" s="5">
        <v>0.70624999999999993</v>
      </c>
      <c r="C19" s="1" t="s">
        <v>19</v>
      </c>
      <c r="D19" s="1">
        <v>4</v>
      </c>
      <c r="E19" s="1">
        <v>8</v>
      </c>
      <c r="F19" s="1" t="s">
        <v>36</v>
      </c>
      <c r="G19" s="1">
        <v>62.57</v>
      </c>
      <c r="H19" s="1">
        <f>1+COUNTIFS(A:A,A19,G:G,"&gt;"&amp;G19)</f>
        <v>2</v>
      </c>
      <c r="I19" s="2">
        <f>AVERAGEIF(A:A,A19,G:G)</f>
        <v>49.505454545454548</v>
      </c>
      <c r="J19" s="2">
        <f t="shared" si="8"/>
        <v>13.064545454545453</v>
      </c>
      <c r="K19" s="2">
        <f t="shared" si="9"/>
        <v>103.06454545454545</v>
      </c>
      <c r="L19" s="2">
        <f t="shared" si="10"/>
        <v>484.86607911548526</v>
      </c>
      <c r="M19" s="2">
        <f>SUMIF(A:A,A19,L:L)</f>
        <v>3506.5018889448775</v>
      </c>
      <c r="N19" s="3">
        <f t="shared" si="11"/>
        <v>0.13827629200604358</v>
      </c>
      <c r="O19" s="6">
        <f t="shared" si="12"/>
        <v>7.2318977135740194</v>
      </c>
      <c r="P19" s="3">
        <f t="shared" si="13"/>
        <v>0.13827629200604358</v>
      </c>
      <c r="Q19" s="3">
        <f>IF(ISNUMBER(P19),SUMIF(A:A,A19,P:P),"")</f>
        <v>0.83313019043885705</v>
      </c>
      <c r="R19" s="3">
        <f t="shared" si="14"/>
        <v>0.16597200964858277</v>
      </c>
      <c r="S19" s="7">
        <f t="shared" si="15"/>
        <v>6.0251123193442568</v>
      </c>
    </row>
    <row r="20" spans="1:19" x14ac:dyDescent="0.3">
      <c r="A20" s="1">
        <v>28</v>
      </c>
      <c r="B20" s="5">
        <v>0.70624999999999993</v>
      </c>
      <c r="C20" s="1" t="s">
        <v>19</v>
      </c>
      <c r="D20" s="1">
        <v>4</v>
      </c>
      <c r="E20" s="1">
        <v>2</v>
      </c>
      <c r="F20" s="1" t="s">
        <v>30</v>
      </c>
      <c r="G20" s="1">
        <v>60.55</v>
      </c>
      <c r="H20" s="1">
        <f>1+COUNTIFS(A:A,A20,G:G,"&gt;"&amp;G20)</f>
        <v>3</v>
      </c>
      <c r="I20" s="2">
        <f>AVERAGEIF(A:A,A20,G:G)</f>
        <v>49.505454545454548</v>
      </c>
      <c r="J20" s="2">
        <f t="shared" si="8"/>
        <v>11.04454545454545</v>
      </c>
      <c r="K20" s="2">
        <f t="shared" si="9"/>
        <v>101.04454545454544</v>
      </c>
      <c r="L20" s="2">
        <f t="shared" si="10"/>
        <v>429.52189898015916</v>
      </c>
      <c r="M20" s="2">
        <f>SUMIF(A:A,A20,L:L)</f>
        <v>3506.5018889448775</v>
      </c>
      <c r="N20" s="3">
        <f t="shared" si="11"/>
        <v>0.12249298947601715</v>
      </c>
      <c r="O20" s="6">
        <f t="shared" si="12"/>
        <v>8.1637325064696018</v>
      </c>
      <c r="P20" s="3">
        <f t="shared" si="13"/>
        <v>0.12249298947601715</v>
      </c>
      <c r="Q20" s="3">
        <f>IF(ISNUMBER(P20),SUMIF(A:A,A20,P:P),"")</f>
        <v>0.83313019043885705</v>
      </c>
      <c r="R20" s="3">
        <f t="shared" si="14"/>
        <v>0.14702742846408332</v>
      </c>
      <c r="S20" s="7">
        <f t="shared" si="15"/>
        <v>6.8014520178069064</v>
      </c>
    </row>
    <row r="21" spans="1:19" x14ac:dyDescent="0.3">
      <c r="A21" s="1">
        <v>28</v>
      </c>
      <c r="B21" s="5">
        <v>0.70624999999999993</v>
      </c>
      <c r="C21" s="1" t="s">
        <v>19</v>
      </c>
      <c r="D21" s="1">
        <v>4</v>
      </c>
      <c r="E21" s="1">
        <v>1</v>
      </c>
      <c r="F21" s="1" t="s">
        <v>29</v>
      </c>
      <c r="G21" s="1">
        <v>58.03</v>
      </c>
      <c r="H21" s="1">
        <f>1+COUNTIFS(A:A,A21,G:G,"&gt;"&amp;G21)</f>
        <v>4</v>
      </c>
      <c r="I21" s="2">
        <f>AVERAGEIF(A:A,A21,G:G)</f>
        <v>49.505454545454548</v>
      </c>
      <c r="J21" s="2">
        <f t="shared" si="8"/>
        <v>8.5245454545454535</v>
      </c>
      <c r="K21" s="2">
        <f t="shared" si="9"/>
        <v>98.524545454545461</v>
      </c>
      <c r="L21" s="2">
        <f t="shared" si="10"/>
        <v>369.24955906452539</v>
      </c>
      <c r="M21" s="2">
        <f>SUMIF(A:A,A21,L:L)</f>
        <v>3506.5018889448775</v>
      </c>
      <c r="N21" s="3">
        <f t="shared" si="11"/>
        <v>0.10530425214618501</v>
      </c>
      <c r="O21" s="6">
        <f t="shared" si="12"/>
        <v>9.4962926911230934</v>
      </c>
      <c r="P21" s="3">
        <f t="shared" si="13"/>
        <v>0.10530425214618501</v>
      </c>
      <c r="Q21" s="3">
        <f>IF(ISNUMBER(P21),SUMIF(A:A,A21,P:P),"")</f>
        <v>0.83313019043885705</v>
      </c>
      <c r="R21" s="3">
        <f t="shared" si="14"/>
        <v>0.12639591429367752</v>
      </c>
      <c r="S21" s="7">
        <f t="shared" si="15"/>
        <v>7.9116481382185091</v>
      </c>
    </row>
    <row r="22" spans="1:19" x14ac:dyDescent="0.3">
      <c r="A22" s="1">
        <v>28</v>
      </c>
      <c r="B22" s="5">
        <v>0.70624999999999993</v>
      </c>
      <c r="C22" s="1" t="s">
        <v>19</v>
      </c>
      <c r="D22" s="1">
        <v>4</v>
      </c>
      <c r="E22" s="1">
        <v>5</v>
      </c>
      <c r="F22" s="1" t="s">
        <v>33</v>
      </c>
      <c r="G22" s="1">
        <v>51.77</v>
      </c>
      <c r="H22" s="1">
        <f>1+COUNTIFS(A:A,A22,G:G,"&gt;"&amp;G22)</f>
        <v>5</v>
      </c>
      <c r="I22" s="2">
        <f>AVERAGEIF(A:A,A22,G:G)</f>
        <v>49.505454545454548</v>
      </c>
      <c r="J22" s="2">
        <f t="shared" si="8"/>
        <v>2.2645454545454555</v>
      </c>
      <c r="K22" s="2">
        <f t="shared" si="9"/>
        <v>92.264545454545456</v>
      </c>
      <c r="L22" s="2">
        <f t="shared" si="10"/>
        <v>253.62904005694867</v>
      </c>
      <c r="M22" s="2">
        <f>SUMIF(A:A,A22,L:L)</f>
        <v>3506.5018889448775</v>
      </c>
      <c r="N22" s="3">
        <f t="shared" si="11"/>
        <v>7.2331071845869385E-2</v>
      </c>
      <c r="O22" s="6">
        <f t="shared" si="12"/>
        <v>13.82531703844932</v>
      </c>
      <c r="P22" s="3">
        <f t="shared" si="13"/>
        <v>7.2331071845869385E-2</v>
      </c>
      <c r="Q22" s="3">
        <f>IF(ISNUMBER(P22),SUMIF(A:A,A22,P:P),"")</f>
        <v>0.83313019043885705</v>
      </c>
      <c r="R22" s="3">
        <f t="shared" si="14"/>
        <v>8.6818450076534256E-2</v>
      </c>
      <c r="S22" s="7">
        <f t="shared" si="15"/>
        <v>11.518289017120857</v>
      </c>
    </row>
    <row r="23" spans="1:19" x14ac:dyDescent="0.3">
      <c r="A23" s="1">
        <v>28</v>
      </c>
      <c r="B23" s="5">
        <v>0.70624999999999993</v>
      </c>
      <c r="C23" s="1" t="s">
        <v>19</v>
      </c>
      <c r="D23" s="1">
        <v>4</v>
      </c>
      <c r="E23" s="1">
        <v>3</v>
      </c>
      <c r="F23" s="1" t="s">
        <v>31</v>
      </c>
      <c r="G23" s="1">
        <v>45.65</v>
      </c>
      <c r="H23" s="1">
        <f>1+COUNTIFS(A:A,A23,G:G,"&gt;"&amp;G23)</f>
        <v>6</v>
      </c>
      <c r="I23" s="2">
        <f>AVERAGEIF(A:A,A23,G:G)</f>
        <v>49.505454545454548</v>
      </c>
      <c r="J23" s="2">
        <f t="shared" si="8"/>
        <v>-3.855454545454549</v>
      </c>
      <c r="K23" s="2">
        <f t="shared" si="9"/>
        <v>86.144545454545451</v>
      </c>
      <c r="L23" s="2">
        <f t="shared" si="10"/>
        <v>175.68150539986016</v>
      </c>
      <c r="M23" s="2">
        <f>SUMIF(A:A,A23,L:L)</f>
        <v>3506.5018889448775</v>
      </c>
      <c r="N23" s="3">
        <f t="shared" si="11"/>
        <v>5.0101642880541419E-2</v>
      </c>
      <c r="O23" s="6">
        <f t="shared" si="12"/>
        <v>19.959425330309518</v>
      </c>
      <c r="P23" s="3">
        <f t="shared" si="13"/>
        <v>5.0101642880541419E-2</v>
      </c>
      <c r="Q23" s="3">
        <f>IF(ISNUMBER(P23),SUMIF(A:A,A23,P:P),"")</f>
        <v>0.83313019043885705</v>
      </c>
      <c r="R23" s="3">
        <f t="shared" si="14"/>
        <v>6.0136631051804806E-2</v>
      </c>
      <c r="S23" s="7">
        <f t="shared" si="15"/>
        <v>16.628799826490916</v>
      </c>
    </row>
    <row r="24" spans="1:19" x14ac:dyDescent="0.3">
      <c r="A24" s="1">
        <v>28</v>
      </c>
      <c r="B24" s="5">
        <v>0.70624999999999993</v>
      </c>
      <c r="C24" s="1" t="s">
        <v>19</v>
      </c>
      <c r="D24" s="1">
        <v>4</v>
      </c>
      <c r="E24" s="1">
        <v>4</v>
      </c>
      <c r="F24" s="1" t="s">
        <v>32</v>
      </c>
      <c r="G24" s="1">
        <v>44.59</v>
      </c>
      <c r="H24" s="1">
        <f>1+COUNTIFS(A:A,A24,G:G,"&gt;"&amp;G24)</f>
        <v>7</v>
      </c>
      <c r="I24" s="2">
        <f>AVERAGEIF(A:A,A24,G:G)</f>
        <v>49.505454545454548</v>
      </c>
      <c r="J24" s="2">
        <f t="shared" si="8"/>
        <v>-4.9154545454545442</v>
      </c>
      <c r="K24" s="2">
        <f t="shared" si="9"/>
        <v>85.084545454545463</v>
      </c>
      <c r="L24" s="2">
        <f t="shared" si="10"/>
        <v>164.85605962727809</v>
      </c>
      <c r="M24" s="2">
        <f>SUMIF(A:A,A24,L:L)</f>
        <v>3506.5018889448775</v>
      </c>
      <c r="N24" s="3">
        <f t="shared" si="11"/>
        <v>4.7014393503402342E-2</v>
      </c>
      <c r="O24" s="6">
        <f t="shared" si="12"/>
        <v>21.270081893699892</v>
      </c>
      <c r="P24" s="3" t="str">
        <f t="shared" si="13"/>
        <v/>
      </c>
      <c r="Q24" s="3" t="str">
        <f>IF(ISNUMBER(P24),SUMIF(A:A,A24,P:P),"")</f>
        <v/>
      </c>
      <c r="R24" s="3" t="str">
        <f t="shared" si="14"/>
        <v/>
      </c>
      <c r="S24" s="7" t="str">
        <f t="shared" si="15"/>
        <v/>
      </c>
    </row>
    <row r="25" spans="1:19" x14ac:dyDescent="0.3">
      <c r="A25" s="1">
        <v>28</v>
      </c>
      <c r="B25" s="5">
        <v>0.70624999999999993</v>
      </c>
      <c r="C25" s="1" t="s">
        <v>19</v>
      </c>
      <c r="D25" s="1">
        <v>4</v>
      </c>
      <c r="E25" s="1">
        <v>6</v>
      </c>
      <c r="F25" s="1" t="s">
        <v>34</v>
      </c>
      <c r="G25" s="1">
        <v>43.72</v>
      </c>
      <c r="H25" s="1">
        <f>1+COUNTIFS(A:A,A25,G:G,"&gt;"&amp;G25)</f>
        <v>8</v>
      </c>
      <c r="I25" s="2">
        <f>AVERAGEIF(A:A,A25,G:G)</f>
        <v>49.505454545454548</v>
      </c>
      <c r="J25" s="2">
        <f t="shared" si="8"/>
        <v>-5.7854545454545487</v>
      </c>
      <c r="K25" s="2">
        <f t="shared" si="9"/>
        <v>84.214545454545458</v>
      </c>
      <c r="L25" s="2">
        <f t="shared" si="10"/>
        <v>156.47131888473578</v>
      </c>
      <c r="M25" s="2">
        <f>SUMIF(A:A,A25,L:L)</f>
        <v>3506.5018889448775</v>
      </c>
      <c r="N25" s="3">
        <f t="shared" si="11"/>
        <v>4.462319537829159E-2</v>
      </c>
      <c r="O25" s="6">
        <f t="shared" si="12"/>
        <v>22.40986983389546</v>
      </c>
      <c r="P25" s="3" t="str">
        <f t="shared" si="13"/>
        <v/>
      </c>
      <c r="Q25" s="3" t="str">
        <f>IF(ISNUMBER(P25),SUMIF(A:A,A25,P:P),"")</f>
        <v/>
      </c>
      <c r="R25" s="3" t="str">
        <f t="shared" si="14"/>
        <v/>
      </c>
      <c r="S25" s="7" t="str">
        <f t="shared" si="15"/>
        <v/>
      </c>
    </row>
    <row r="26" spans="1:19" x14ac:dyDescent="0.3">
      <c r="A26" s="1">
        <v>28</v>
      </c>
      <c r="B26" s="5">
        <v>0.70624999999999993</v>
      </c>
      <c r="C26" s="1" t="s">
        <v>19</v>
      </c>
      <c r="D26" s="1">
        <v>4</v>
      </c>
      <c r="E26" s="1">
        <v>10</v>
      </c>
      <c r="F26" s="1" t="s">
        <v>38</v>
      </c>
      <c r="G26" s="1">
        <v>39.57</v>
      </c>
      <c r="H26" s="1">
        <f>1+COUNTIFS(A:A,A26,G:G,"&gt;"&amp;G26)</f>
        <v>9</v>
      </c>
      <c r="I26" s="2">
        <f>AVERAGEIF(A:A,A26,G:G)</f>
        <v>49.505454545454548</v>
      </c>
      <c r="J26" s="2">
        <f t="shared" si="8"/>
        <v>-9.9354545454545473</v>
      </c>
      <c r="K26" s="2">
        <f t="shared" si="9"/>
        <v>80.064545454545453</v>
      </c>
      <c r="L26" s="2">
        <f t="shared" si="10"/>
        <v>121.98190661163123</v>
      </c>
      <c r="M26" s="2">
        <f>SUMIF(A:A,A26,L:L)</f>
        <v>3506.5018889448775</v>
      </c>
      <c r="N26" s="3">
        <f t="shared" si="11"/>
        <v>3.4787349465348824E-2</v>
      </c>
      <c r="O26" s="6">
        <f t="shared" si="12"/>
        <v>28.746081991560914</v>
      </c>
      <c r="P26" s="3" t="str">
        <f t="shared" si="13"/>
        <v/>
      </c>
      <c r="Q26" s="3" t="str">
        <f>IF(ISNUMBER(P26),SUMIF(A:A,A26,P:P),"")</f>
        <v/>
      </c>
      <c r="R26" s="3" t="str">
        <f t="shared" si="14"/>
        <v/>
      </c>
      <c r="S26" s="7" t="str">
        <f t="shared" si="15"/>
        <v/>
      </c>
    </row>
    <row r="27" spans="1:19" x14ac:dyDescent="0.3">
      <c r="A27" s="1">
        <v>28</v>
      </c>
      <c r="B27" s="5">
        <v>0.70624999999999993</v>
      </c>
      <c r="C27" s="1" t="s">
        <v>19</v>
      </c>
      <c r="D27" s="1">
        <v>4</v>
      </c>
      <c r="E27" s="1">
        <v>9</v>
      </c>
      <c r="F27" s="1" t="s">
        <v>37</v>
      </c>
      <c r="G27" s="1">
        <v>33.68</v>
      </c>
      <c r="H27" s="1">
        <f>1+COUNTIFS(A:A,A27,G:G,"&gt;"&amp;G27)</f>
        <v>10</v>
      </c>
      <c r="I27" s="2">
        <f>AVERAGEIF(A:A,A27,G:G)</f>
        <v>49.505454545454548</v>
      </c>
      <c r="J27" s="2">
        <f t="shared" si="8"/>
        <v>-15.825454545454548</v>
      </c>
      <c r="K27" s="2">
        <f t="shared" si="9"/>
        <v>74.174545454545452</v>
      </c>
      <c r="L27" s="2">
        <f t="shared" si="10"/>
        <v>85.667431762991058</v>
      </c>
      <c r="M27" s="2">
        <f>SUMIF(A:A,A27,L:L)</f>
        <v>3506.5018889448775</v>
      </c>
      <c r="N27" s="3">
        <f t="shared" si="11"/>
        <v>2.44310239880603E-2</v>
      </c>
      <c r="O27" s="6">
        <f t="shared" si="12"/>
        <v>40.931563101436545</v>
      </c>
      <c r="P27" s="3" t="str">
        <f t="shared" si="13"/>
        <v/>
      </c>
      <c r="Q27" s="3" t="str">
        <f>IF(ISNUMBER(P27),SUMIF(A:A,A27,P:P),"")</f>
        <v/>
      </c>
      <c r="R27" s="3" t="str">
        <f t="shared" si="14"/>
        <v/>
      </c>
      <c r="S27" s="7" t="str">
        <f t="shared" si="15"/>
        <v/>
      </c>
    </row>
    <row r="28" spans="1:19" x14ac:dyDescent="0.3">
      <c r="A28" s="1">
        <v>28</v>
      </c>
      <c r="B28" s="5">
        <v>0.70624999999999993</v>
      </c>
      <c r="C28" s="1" t="s">
        <v>19</v>
      </c>
      <c r="D28" s="1">
        <v>4</v>
      </c>
      <c r="E28" s="1">
        <v>11</v>
      </c>
      <c r="F28" s="1" t="s">
        <v>39</v>
      </c>
      <c r="G28" s="1">
        <v>26.64</v>
      </c>
      <c r="H28" s="1">
        <f>1+COUNTIFS(A:A,A28,G:G,"&gt;"&amp;G28)</f>
        <v>11</v>
      </c>
      <c r="I28" s="2">
        <f>AVERAGEIF(A:A,A28,G:G)</f>
        <v>49.505454545454548</v>
      </c>
      <c r="J28" s="2">
        <f t="shared" si="8"/>
        <v>-22.865454545454547</v>
      </c>
      <c r="K28" s="2">
        <f t="shared" si="9"/>
        <v>67.134545454545446</v>
      </c>
      <c r="L28" s="2">
        <f t="shared" si="10"/>
        <v>56.15258554738331</v>
      </c>
      <c r="M28" s="2">
        <f>SUMIF(A:A,A28,L:L)</f>
        <v>3506.5018889448775</v>
      </c>
      <c r="N28" s="3">
        <f t="shared" si="11"/>
        <v>1.601384722603982E-2</v>
      </c>
      <c r="O28" s="6">
        <f t="shared" si="12"/>
        <v>62.445956045710147</v>
      </c>
      <c r="P28" s="3" t="str">
        <f t="shared" si="13"/>
        <v/>
      </c>
      <c r="Q28" s="3" t="str">
        <f>IF(ISNUMBER(P28),SUMIF(A:A,A28,P:P),"")</f>
        <v/>
      </c>
      <c r="R28" s="3" t="str">
        <f t="shared" si="14"/>
        <v/>
      </c>
      <c r="S28" s="7" t="str">
        <f t="shared" si="15"/>
        <v/>
      </c>
    </row>
    <row r="29" spans="1:19" x14ac:dyDescent="0.3">
      <c r="A29" s="1"/>
      <c r="B29" s="5"/>
      <c r="C29" s="1"/>
      <c r="D29" s="1"/>
      <c r="E29" s="1"/>
      <c r="F29" s="1"/>
      <c r="G29" s="1"/>
      <c r="H29" s="1"/>
      <c r="I29" s="2"/>
      <c r="J29" s="2"/>
      <c r="K29" s="2"/>
      <c r="L29" s="2"/>
      <c r="M29" s="2"/>
      <c r="N29" s="3"/>
      <c r="O29" s="6"/>
      <c r="P29" s="3"/>
      <c r="Q29" s="3"/>
      <c r="R29" s="3"/>
      <c r="S29" s="7"/>
    </row>
    <row r="30" spans="1:19" x14ac:dyDescent="0.3">
      <c r="A30" s="1">
        <v>34</v>
      </c>
      <c r="B30" s="5">
        <v>0.73402777777777783</v>
      </c>
      <c r="C30" s="1" t="s">
        <v>19</v>
      </c>
      <c r="D30" s="1">
        <v>5</v>
      </c>
      <c r="E30" s="1">
        <v>1</v>
      </c>
      <c r="F30" s="1" t="s">
        <v>40</v>
      </c>
      <c r="G30" s="1">
        <v>71.05</v>
      </c>
      <c r="H30" s="1">
        <f>1+COUNTIFS(A:A,A30,G:G,"&gt;"&amp;G30)</f>
        <v>1</v>
      </c>
      <c r="I30" s="2">
        <f>AVERAGEIF(A:A,A30,G:G)</f>
        <v>49.797500000000007</v>
      </c>
      <c r="J30" s="2">
        <f t="shared" ref="J30:J41" si="16">G30-I30</f>
        <v>21.252499999999991</v>
      </c>
      <c r="K30" s="2">
        <f t="shared" ref="K30:K41" si="17">90+J30</f>
        <v>111.2525</v>
      </c>
      <c r="L30" s="2">
        <f t="shared" ref="L30:L41" si="18">EXP(0.06*K30)</f>
        <v>792.46631490789696</v>
      </c>
      <c r="M30" s="2">
        <f>SUMIF(A:A,A30,L:L)</f>
        <v>3418.478097204526</v>
      </c>
      <c r="N30" s="3">
        <f t="shared" ref="N30:N41" si="19">L30/M30</f>
        <v>0.23181845615917196</v>
      </c>
      <c r="O30" s="6">
        <f t="shared" ref="O30:O41" si="20">1/N30</f>
        <v>4.3137203852025339</v>
      </c>
      <c r="P30" s="3">
        <f t="shared" ref="P30:P41" si="21">IF(O30&gt;21,"",N30)</f>
        <v>0.23181845615917196</v>
      </c>
      <c r="Q30" s="3">
        <f>IF(ISNUMBER(P30),SUMIF(A:A,A30,P:P),"")</f>
        <v>0.86368259539278891</v>
      </c>
      <c r="R30" s="3">
        <f t="shared" ref="R30:R41" si="22">IFERROR(P30*(1/Q30),"")</f>
        <v>0.26840700205814</v>
      </c>
      <c r="S30" s="7">
        <f t="shared" ref="S30:S41" si="23">IFERROR(1/R30,"")</f>
        <v>3.7256852180905051</v>
      </c>
    </row>
    <row r="31" spans="1:19" x14ac:dyDescent="0.3">
      <c r="A31" s="1">
        <v>34</v>
      </c>
      <c r="B31" s="5">
        <v>0.73402777777777783</v>
      </c>
      <c r="C31" s="1" t="s">
        <v>19</v>
      </c>
      <c r="D31" s="1">
        <v>5</v>
      </c>
      <c r="E31" s="1">
        <v>3</v>
      </c>
      <c r="F31" s="1" t="s">
        <v>42</v>
      </c>
      <c r="G31" s="1">
        <v>66.290000000000006</v>
      </c>
      <c r="H31" s="1">
        <f>1+COUNTIFS(A:A,A31,G:G,"&gt;"&amp;G31)</f>
        <v>2</v>
      </c>
      <c r="I31" s="2">
        <f>AVERAGEIF(A:A,A31,G:G)</f>
        <v>49.797500000000007</v>
      </c>
      <c r="J31" s="2">
        <f t="shared" si="16"/>
        <v>16.4925</v>
      </c>
      <c r="K31" s="2">
        <f t="shared" si="17"/>
        <v>106.49250000000001</v>
      </c>
      <c r="L31" s="2">
        <f t="shared" si="18"/>
        <v>595.58850454858703</v>
      </c>
      <c r="M31" s="2">
        <f>SUMIF(A:A,A31,L:L)</f>
        <v>3418.478097204526</v>
      </c>
      <c r="N31" s="3">
        <f t="shared" si="19"/>
        <v>0.17422621634920871</v>
      </c>
      <c r="O31" s="6">
        <f t="shared" si="20"/>
        <v>5.7396643338431872</v>
      </c>
      <c r="P31" s="3">
        <f t="shared" si="21"/>
        <v>0.17422621634920871</v>
      </c>
      <c r="Q31" s="3">
        <f>IF(ISNUMBER(P31),SUMIF(A:A,A31,P:P),"")</f>
        <v>0.86368259539278891</v>
      </c>
      <c r="R31" s="3">
        <f t="shared" si="22"/>
        <v>0.20172482029694422</v>
      </c>
      <c r="S31" s="7">
        <f t="shared" si="23"/>
        <v>4.9572481885371058</v>
      </c>
    </row>
    <row r="32" spans="1:19" x14ac:dyDescent="0.3">
      <c r="A32" s="1">
        <v>34</v>
      </c>
      <c r="B32" s="5">
        <v>0.73402777777777783</v>
      </c>
      <c r="C32" s="1" t="s">
        <v>19</v>
      </c>
      <c r="D32" s="1">
        <v>5</v>
      </c>
      <c r="E32" s="1">
        <v>8</v>
      </c>
      <c r="F32" s="1" t="s">
        <v>47</v>
      </c>
      <c r="G32" s="1">
        <v>61.88</v>
      </c>
      <c r="H32" s="1">
        <f>1+COUNTIFS(A:A,A32,G:G,"&gt;"&amp;G32)</f>
        <v>3</v>
      </c>
      <c r="I32" s="2">
        <f>AVERAGEIF(A:A,A32,G:G)</f>
        <v>49.797500000000007</v>
      </c>
      <c r="J32" s="2">
        <f t="shared" si="16"/>
        <v>12.082499999999996</v>
      </c>
      <c r="K32" s="2">
        <f t="shared" si="17"/>
        <v>102.0825</v>
      </c>
      <c r="L32" s="2">
        <f t="shared" si="18"/>
        <v>457.1218566046665</v>
      </c>
      <c r="M32" s="2">
        <f>SUMIF(A:A,A32,L:L)</f>
        <v>3418.478097204526</v>
      </c>
      <c r="N32" s="3">
        <f t="shared" si="19"/>
        <v>0.1337208674756406</v>
      </c>
      <c r="O32" s="6">
        <f t="shared" si="20"/>
        <v>7.4782643792089223</v>
      </c>
      <c r="P32" s="3">
        <f t="shared" si="21"/>
        <v>0.1337208674756406</v>
      </c>
      <c r="Q32" s="3">
        <f>IF(ISNUMBER(P32),SUMIF(A:A,A32,P:P),"")</f>
        <v>0.86368259539278891</v>
      </c>
      <c r="R32" s="3">
        <f t="shared" si="22"/>
        <v>0.15482640056539118</v>
      </c>
      <c r="S32" s="7">
        <f t="shared" si="23"/>
        <v>6.4588467880686045</v>
      </c>
    </row>
    <row r="33" spans="1:19" x14ac:dyDescent="0.3">
      <c r="A33" s="1">
        <v>34</v>
      </c>
      <c r="B33" s="5">
        <v>0.73402777777777783</v>
      </c>
      <c r="C33" s="1" t="s">
        <v>19</v>
      </c>
      <c r="D33" s="1">
        <v>5</v>
      </c>
      <c r="E33" s="1">
        <v>4</v>
      </c>
      <c r="F33" s="1" t="s">
        <v>43</v>
      </c>
      <c r="G33" s="1">
        <v>56.51</v>
      </c>
      <c r="H33" s="1">
        <f>1+COUNTIFS(A:A,A33,G:G,"&gt;"&amp;G33)</f>
        <v>4</v>
      </c>
      <c r="I33" s="2">
        <f>AVERAGEIF(A:A,A33,G:G)</f>
        <v>49.797500000000007</v>
      </c>
      <c r="J33" s="2">
        <f t="shared" si="16"/>
        <v>6.7124999999999915</v>
      </c>
      <c r="K33" s="2">
        <f t="shared" si="17"/>
        <v>96.712499999999991</v>
      </c>
      <c r="L33" s="2">
        <f t="shared" si="18"/>
        <v>331.20913379026496</v>
      </c>
      <c r="M33" s="2">
        <f>SUMIF(A:A,A33,L:L)</f>
        <v>3418.478097204526</v>
      </c>
      <c r="N33" s="3">
        <f t="shared" si="19"/>
        <v>9.6887891152823979E-2</v>
      </c>
      <c r="O33" s="6">
        <f t="shared" si="20"/>
        <v>10.321207202483869</v>
      </c>
      <c r="P33" s="3">
        <f t="shared" si="21"/>
        <v>9.6887891152823979E-2</v>
      </c>
      <c r="Q33" s="3">
        <f>IF(ISNUMBER(P33),SUMIF(A:A,A33,P:P),"")</f>
        <v>0.86368259539278891</v>
      </c>
      <c r="R33" s="3">
        <f t="shared" si="22"/>
        <v>0.11217997406646933</v>
      </c>
      <c r="S33" s="7">
        <f t="shared" si="23"/>
        <v>8.914247024228013</v>
      </c>
    </row>
    <row r="34" spans="1:19" x14ac:dyDescent="0.3">
      <c r="A34" s="1">
        <v>34</v>
      </c>
      <c r="B34" s="5">
        <v>0.73402777777777783</v>
      </c>
      <c r="C34" s="1" t="s">
        <v>19</v>
      </c>
      <c r="D34" s="1">
        <v>5</v>
      </c>
      <c r="E34" s="1">
        <v>5</v>
      </c>
      <c r="F34" s="1" t="s">
        <v>44</v>
      </c>
      <c r="G34" s="1">
        <v>53.41</v>
      </c>
      <c r="H34" s="1">
        <f>1+COUNTIFS(A:A,A34,G:G,"&gt;"&amp;G34)</f>
        <v>5</v>
      </c>
      <c r="I34" s="2">
        <f>AVERAGEIF(A:A,A34,G:G)</f>
        <v>49.797500000000007</v>
      </c>
      <c r="J34" s="2">
        <f t="shared" si="16"/>
        <v>3.6124999999999901</v>
      </c>
      <c r="K34" s="2">
        <f t="shared" si="17"/>
        <v>93.612499999999983</v>
      </c>
      <c r="L34" s="2">
        <f t="shared" si="18"/>
        <v>274.99419820289495</v>
      </c>
      <c r="M34" s="2">
        <f>SUMIF(A:A,A34,L:L)</f>
        <v>3418.478097204526</v>
      </c>
      <c r="N34" s="3">
        <f t="shared" si="19"/>
        <v>8.044345769767329E-2</v>
      </c>
      <c r="O34" s="6">
        <f t="shared" si="20"/>
        <v>12.431091708641503</v>
      </c>
      <c r="P34" s="3">
        <f t="shared" si="21"/>
        <v>8.044345769767329E-2</v>
      </c>
      <c r="Q34" s="3">
        <f>IF(ISNUMBER(P34),SUMIF(A:A,A34,P:P),"")</f>
        <v>0.86368259539278891</v>
      </c>
      <c r="R34" s="3">
        <f t="shared" si="22"/>
        <v>9.3140070353147392E-2</v>
      </c>
      <c r="S34" s="7">
        <f t="shared" si="23"/>
        <v>10.736517550485273</v>
      </c>
    </row>
    <row r="35" spans="1:19" x14ac:dyDescent="0.3">
      <c r="A35" s="1">
        <v>34</v>
      </c>
      <c r="B35" s="5">
        <v>0.73402777777777783</v>
      </c>
      <c r="C35" s="1" t="s">
        <v>19</v>
      </c>
      <c r="D35" s="1">
        <v>5</v>
      </c>
      <c r="E35" s="1">
        <v>2</v>
      </c>
      <c r="F35" s="1" t="s">
        <v>41</v>
      </c>
      <c r="G35" s="1">
        <v>45.58</v>
      </c>
      <c r="H35" s="1">
        <f>1+COUNTIFS(A:A,A35,G:G,"&gt;"&amp;G35)</f>
        <v>6</v>
      </c>
      <c r="I35" s="2">
        <f>AVERAGEIF(A:A,A35,G:G)</f>
        <v>49.797500000000007</v>
      </c>
      <c r="J35" s="2">
        <f t="shared" si="16"/>
        <v>-4.2175000000000082</v>
      </c>
      <c r="K35" s="2">
        <f t="shared" si="17"/>
        <v>85.782499999999999</v>
      </c>
      <c r="L35" s="2">
        <f t="shared" si="18"/>
        <v>171.90637547858947</v>
      </c>
      <c r="M35" s="2">
        <f>SUMIF(A:A,A35,L:L)</f>
        <v>3418.478097204526</v>
      </c>
      <c r="N35" s="3">
        <f t="shared" si="19"/>
        <v>5.0287400003869144E-2</v>
      </c>
      <c r="O35" s="6">
        <f t="shared" si="20"/>
        <v>19.885697012036005</v>
      </c>
      <c r="P35" s="3">
        <f t="shared" si="21"/>
        <v>5.0287400003869144E-2</v>
      </c>
      <c r="Q35" s="3">
        <f>IF(ISNUMBER(P35),SUMIF(A:A,A35,P:P),"")</f>
        <v>0.86368259539278891</v>
      </c>
      <c r="R35" s="3">
        <f t="shared" si="22"/>
        <v>5.8224398954107963E-2</v>
      </c>
      <c r="S35" s="7">
        <f t="shared" si="23"/>
        <v>17.174930406549883</v>
      </c>
    </row>
    <row r="36" spans="1:19" x14ac:dyDescent="0.3">
      <c r="A36" s="1">
        <v>34</v>
      </c>
      <c r="B36" s="5">
        <v>0.73402777777777783</v>
      </c>
      <c r="C36" s="1" t="s">
        <v>19</v>
      </c>
      <c r="D36" s="1">
        <v>5</v>
      </c>
      <c r="E36" s="1">
        <v>9</v>
      </c>
      <c r="F36" s="1" t="s">
        <v>48</v>
      </c>
      <c r="G36" s="1">
        <v>45.02</v>
      </c>
      <c r="H36" s="1">
        <f>1+COUNTIFS(A:A,A36,G:G,"&gt;"&amp;G36)</f>
        <v>7</v>
      </c>
      <c r="I36" s="2">
        <f>AVERAGEIF(A:A,A36,G:G)</f>
        <v>49.797500000000007</v>
      </c>
      <c r="J36" s="2">
        <f t="shared" si="16"/>
        <v>-4.7775000000000034</v>
      </c>
      <c r="K36" s="2">
        <f t="shared" si="17"/>
        <v>85.222499999999997</v>
      </c>
      <c r="L36" s="2">
        <f t="shared" si="18"/>
        <v>166.22628121927855</v>
      </c>
      <c r="M36" s="2">
        <f>SUMIF(A:A,A36,L:L)</f>
        <v>3418.478097204526</v>
      </c>
      <c r="N36" s="3">
        <f t="shared" si="19"/>
        <v>4.8625814322230336E-2</v>
      </c>
      <c r="O36" s="6">
        <f t="shared" si="20"/>
        <v>20.565208293958143</v>
      </c>
      <c r="P36" s="3">
        <f t="shared" si="21"/>
        <v>4.8625814322230336E-2</v>
      </c>
      <c r="Q36" s="3">
        <f>IF(ISNUMBER(P36),SUMIF(A:A,A36,P:P),"")</f>
        <v>0.86368259539278891</v>
      </c>
      <c r="R36" s="3">
        <f t="shared" si="22"/>
        <v>5.6300560624492041E-2</v>
      </c>
      <c r="S36" s="7">
        <f t="shared" si="23"/>
        <v>17.761812474119075</v>
      </c>
    </row>
    <row r="37" spans="1:19" x14ac:dyDescent="0.3">
      <c r="A37" s="1">
        <v>34</v>
      </c>
      <c r="B37" s="5">
        <v>0.73402777777777783</v>
      </c>
      <c r="C37" s="1" t="s">
        <v>19</v>
      </c>
      <c r="D37" s="1">
        <v>5</v>
      </c>
      <c r="E37" s="1">
        <v>12</v>
      </c>
      <c r="F37" s="1" t="s">
        <v>51</v>
      </c>
      <c r="G37" s="1">
        <v>44.69</v>
      </c>
      <c r="H37" s="1">
        <f>1+COUNTIFS(A:A,A37,G:G,"&gt;"&amp;G37)</f>
        <v>8</v>
      </c>
      <c r="I37" s="2">
        <f>AVERAGEIF(A:A,A37,G:G)</f>
        <v>49.797500000000007</v>
      </c>
      <c r="J37" s="2">
        <f t="shared" si="16"/>
        <v>-5.1075000000000088</v>
      </c>
      <c r="K37" s="2">
        <f t="shared" si="17"/>
        <v>84.892499999999984</v>
      </c>
      <c r="L37" s="2">
        <f t="shared" si="18"/>
        <v>162.96737053482914</v>
      </c>
      <c r="M37" s="2">
        <f>SUMIF(A:A,A37,L:L)</f>
        <v>3418.478097204526</v>
      </c>
      <c r="N37" s="3">
        <f t="shared" si="19"/>
        <v>4.7672492232170904E-2</v>
      </c>
      <c r="O37" s="6">
        <f t="shared" si="20"/>
        <v>20.976457348398672</v>
      </c>
      <c r="P37" s="3">
        <f t="shared" si="21"/>
        <v>4.7672492232170904E-2</v>
      </c>
      <c r="Q37" s="3">
        <f>IF(ISNUMBER(P37),SUMIF(A:A,A37,P:P),"")</f>
        <v>0.86368259539278891</v>
      </c>
      <c r="R37" s="3">
        <f t="shared" si="22"/>
        <v>5.5196773081307986E-2</v>
      </c>
      <c r="S37" s="7">
        <f t="shared" si="23"/>
        <v>18.117001124811104</v>
      </c>
    </row>
    <row r="38" spans="1:19" x14ac:dyDescent="0.3">
      <c r="A38" s="1">
        <v>34</v>
      </c>
      <c r="B38" s="5">
        <v>0.73402777777777783</v>
      </c>
      <c r="C38" s="1" t="s">
        <v>19</v>
      </c>
      <c r="D38" s="1">
        <v>5</v>
      </c>
      <c r="E38" s="1">
        <v>6</v>
      </c>
      <c r="F38" s="1" t="s">
        <v>45</v>
      </c>
      <c r="G38" s="1">
        <v>43.37</v>
      </c>
      <c r="H38" s="1">
        <f>1+COUNTIFS(A:A,A38,G:G,"&gt;"&amp;G38)</f>
        <v>9</v>
      </c>
      <c r="I38" s="2">
        <f>AVERAGEIF(A:A,A38,G:G)</f>
        <v>49.797500000000007</v>
      </c>
      <c r="J38" s="2">
        <f t="shared" si="16"/>
        <v>-6.4275000000000091</v>
      </c>
      <c r="K38" s="2">
        <f t="shared" si="17"/>
        <v>83.572499999999991</v>
      </c>
      <c r="L38" s="2">
        <f t="shared" si="18"/>
        <v>150.55824209623324</v>
      </c>
      <c r="M38" s="2">
        <f>SUMIF(A:A,A38,L:L)</f>
        <v>3418.478097204526</v>
      </c>
      <c r="N38" s="3">
        <f t="shared" si="19"/>
        <v>4.4042476744067145E-2</v>
      </c>
      <c r="O38" s="6">
        <f t="shared" si="20"/>
        <v>22.705353420767999</v>
      </c>
      <c r="P38" s="3" t="str">
        <f t="shared" si="21"/>
        <v/>
      </c>
      <c r="Q38" s="3" t="str">
        <f>IF(ISNUMBER(P38),SUMIF(A:A,A38,P:P),"")</f>
        <v/>
      </c>
      <c r="R38" s="3" t="str">
        <f t="shared" si="22"/>
        <v/>
      </c>
      <c r="S38" s="7" t="str">
        <f t="shared" si="23"/>
        <v/>
      </c>
    </row>
    <row r="39" spans="1:19" x14ac:dyDescent="0.3">
      <c r="A39" s="1">
        <v>34</v>
      </c>
      <c r="B39" s="5">
        <v>0.73402777777777783</v>
      </c>
      <c r="C39" s="1" t="s">
        <v>19</v>
      </c>
      <c r="D39" s="1">
        <v>5</v>
      </c>
      <c r="E39" s="1">
        <v>7</v>
      </c>
      <c r="F39" s="1" t="s">
        <v>46</v>
      </c>
      <c r="G39" s="1">
        <v>41.72</v>
      </c>
      <c r="H39" s="1">
        <f>1+COUNTIFS(A:A,A39,G:G,"&gt;"&amp;G39)</f>
        <v>10</v>
      </c>
      <c r="I39" s="2">
        <f>AVERAGEIF(A:A,A39,G:G)</f>
        <v>49.797500000000007</v>
      </c>
      <c r="J39" s="2">
        <f t="shared" si="16"/>
        <v>-8.0775000000000077</v>
      </c>
      <c r="K39" s="2">
        <f t="shared" si="17"/>
        <v>81.922499999999985</v>
      </c>
      <c r="L39" s="2">
        <f t="shared" si="18"/>
        <v>136.3670299115073</v>
      </c>
      <c r="M39" s="2">
        <f>SUMIF(A:A,A39,L:L)</f>
        <v>3418.478097204526</v>
      </c>
      <c r="N39" s="3">
        <f t="shared" si="19"/>
        <v>3.9891152154235533E-2</v>
      </c>
      <c r="O39" s="6">
        <f t="shared" si="20"/>
        <v>25.068215531443926</v>
      </c>
      <c r="P39" s="3" t="str">
        <f t="shared" si="21"/>
        <v/>
      </c>
      <c r="Q39" s="3" t="str">
        <f>IF(ISNUMBER(P39),SUMIF(A:A,A39,P:P),"")</f>
        <v/>
      </c>
      <c r="R39" s="3" t="str">
        <f t="shared" si="22"/>
        <v/>
      </c>
      <c r="S39" s="7" t="str">
        <f t="shared" si="23"/>
        <v/>
      </c>
    </row>
    <row r="40" spans="1:19" x14ac:dyDescent="0.3">
      <c r="A40" s="1">
        <v>34</v>
      </c>
      <c r="B40" s="5">
        <v>0.73402777777777783</v>
      </c>
      <c r="C40" s="1" t="s">
        <v>19</v>
      </c>
      <c r="D40" s="1">
        <v>5</v>
      </c>
      <c r="E40" s="1">
        <v>10</v>
      </c>
      <c r="F40" s="1" t="s">
        <v>49</v>
      </c>
      <c r="G40" s="1">
        <v>38.83</v>
      </c>
      <c r="H40" s="1">
        <f>1+COUNTIFS(A:A,A40,G:G,"&gt;"&amp;G40)</f>
        <v>11</v>
      </c>
      <c r="I40" s="2">
        <f>AVERAGEIF(A:A,A40,G:G)</f>
        <v>49.797500000000007</v>
      </c>
      <c r="J40" s="2">
        <f t="shared" si="16"/>
        <v>-10.967500000000008</v>
      </c>
      <c r="K40" s="2">
        <f t="shared" si="17"/>
        <v>79.032499999999999</v>
      </c>
      <c r="L40" s="2">
        <f t="shared" si="18"/>
        <v>114.65756608294913</v>
      </c>
      <c r="M40" s="2">
        <f>SUMIF(A:A,A40,L:L)</f>
        <v>3418.478097204526</v>
      </c>
      <c r="N40" s="3">
        <f t="shared" si="19"/>
        <v>3.3540529680945098E-2</v>
      </c>
      <c r="O40" s="6">
        <f t="shared" si="20"/>
        <v>29.814675245516941</v>
      </c>
      <c r="P40" s="3" t="str">
        <f t="shared" si="21"/>
        <v/>
      </c>
      <c r="Q40" s="3" t="str">
        <f>IF(ISNUMBER(P40),SUMIF(A:A,A40,P:P),"")</f>
        <v/>
      </c>
      <c r="R40" s="3" t="str">
        <f t="shared" si="22"/>
        <v/>
      </c>
      <c r="S40" s="7" t="str">
        <f t="shared" si="23"/>
        <v/>
      </c>
    </row>
    <row r="41" spans="1:19" x14ac:dyDescent="0.3">
      <c r="A41" s="1">
        <v>34</v>
      </c>
      <c r="B41" s="5">
        <v>0.73402777777777783</v>
      </c>
      <c r="C41" s="1" t="s">
        <v>19</v>
      </c>
      <c r="D41" s="1">
        <v>5</v>
      </c>
      <c r="E41" s="1">
        <v>11</v>
      </c>
      <c r="F41" s="1" t="s">
        <v>50</v>
      </c>
      <c r="G41" s="1">
        <v>29.22</v>
      </c>
      <c r="H41" s="1">
        <f>1+COUNTIFS(A:A,A41,G:G,"&gt;"&amp;G41)</f>
        <v>12</v>
      </c>
      <c r="I41" s="2">
        <f>AVERAGEIF(A:A,A41,G:G)</f>
        <v>49.797500000000007</v>
      </c>
      <c r="J41" s="2">
        <f t="shared" si="16"/>
        <v>-20.577500000000008</v>
      </c>
      <c r="K41" s="2">
        <f t="shared" si="17"/>
        <v>69.422499999999985</v>
      </c>
      <c r="L41" s="2">
        <f t="shared" si="18"/>
        <v>64.415223826829532</v>
      </c>
      <c r="M41" s="2">
        <f>SUMIF(A:A,A41,L:L)</f>
        <v>3418.478097204526</v>
      </c>
      <c r="N41" s="3">
        <f t="shared" si="19"/>
        <v>1.8843246027963535E-2</v>
      </c>
      <c r="O41" s="6">
        <f t="shared" si="20"/>
        <v>53.069412696516913</v>
      </c>
      <c r="P41" s="3" t="str">
        <f t="shared" si="21"/>
        <v/>
      </c>
      <c r="Q41" s="3" t="str">
        <f>IF(ISNUMBER(P41),SUMIF(A:A,A41,P:P),"")</f>
        <v/>
      </c>
      <c r="R41" s="3" t="str">
        <f t="shared" si="22"/>
        <v/>
      </c>
      <c r="S41" s="7" t="str">
        <f t="shared" si="23"/>
        <v/>
      </c>
    </row>
    <row r="42" spans="1:19" x14ac:dyDescent="0.3">
      <c r="A42" s="1"/>
      <c r="B42" s="5"/>
      <c r="C42" s="1"/>
      <c r="D42" s="1"/>
      <c r="E42" s="1"/>
      <c r="F42" s="1"/>
      <c r="G42" s="1"/>
      <c r="H42" s="1"/>
      <c r="I42" s="2"/>
      <c r="J42" s="2"/>
      <c r="K42" s="2"/>
      <c r="L42" s="2"/>
      <c r="M42" s="2"/>
      <c r="N42" s="3"/>
      <c r="O42" s="6"/>
      <c r="P42" s="3"/>
      <c r="Q42" s="3"/>
      <c r="R42" s="3"/>
      <c r="S42" s="7"/>
    </row>
    <row r="43" spans="1:19" x14ac:dyDescent="0.3">
      <c r="A43" s="1">
        <v>39</v>
      </c>
      <c r="B43" s="5">
        <v>0.7597222222222223</v>
      </c>
      <c r="C43" s="1" t="s">
        <v>19</v>
      </c>
      <c r="D43" s="1">
        <v>6</v>
      </c>
      <c r="E43" s="1">
        <v>2</v>
      </c>
      <c r="F43" s="1" t="s">
        <v>53</v>
      </c>
      <c r="G43" s="1">
        <v>71.459999999999994</v>
      </c>
      <c r="H43" s="1">
        <f>1+COUNTIFS(A:A,A43,G:G,"&gt;"&amp;G43)</f>
        <v>1</v>
      </c>
      <c r="I43" s="2">
        <f>AVERAGEIF(A:A,A43,G:G)</f>
        <v>50.74499999999999</v>
      </c>
      <c r="J43" s="2">
        <f t="shared" ref="J43:J44" si="24">G43-I43</f>
        <v>20.715000000000003</v>
      </c>
      <c r="K43" s="2">
        <f t="shared" ref="K43:K44" si="25">90+J43</f>
        <v>110.715</v>
      </c>
      <c r="L43" s="2">
        <f t="shared" ref="L43:L44" si="26">EXP(0.06*K43)</f>
        <v>767.31698883648141</v>
      </c>
      <c r="M43" s="2">
        <f>SUMIF(A:A,A43,L:L)</f>
        <v>2800.2576886025349</v>
      </c>
      <c r="N43" s="3">
        <f t="shared" ref="N43:N44" si="27">L43/M43</f>
        <v>0.27401656353255477</v>
      </c>
      <c r="O43" s="6">
        <f t="shared" ref="O43:O44" si="28">1/N43</f>
        <v>3.6494144262968766</v>
      </c>
      <c r="P43" s="3">
        <f t="shared" ref="P43:P44" si="29">IF(O43&gt;21,"",N43)</f>
        <v>0.27401656353255477</v>
      </c>
      <c r="Q43" s="3">
        <f>IF(ISNUMBER(P43),SUMIF(A:A,A43,P:P),"")</f>
        <v>0.98376468909912873</v>
      </c>
      <c r="R43" s="3">
        <f t="shared" ref="R43:R44" si="30">IFERROR(P43*(1/Q43),"")</f>
        <v>0.27853872635282562</v>
      </c>
      <c r="S43" s="7">
        <f t="shared" ref="S43:S44" si="31">IFERROR(1/R43,"")</f>
        <v>3.5901650484798218</v>
      </c>
    </row>
    <row r="44" spans="1:19" x14ac:dyDescent="0.3">
      <c r="A44" s="1">
        <v>39</v>
      </c>
      <c r="B44" s="5">
        <v>0.7597222222222223</v>
      </c>
      <c r="C44" s="1" t="s">
        <v>19</v>
      </c>
      <c r="D44" s="1">
        <v>6</v>
      </c>
      <c r="E44" s="1">
        <v>5</v>
      </c>
      <c r="F44" s="1" t="s">
        <v>56</v>
      </c>
      <c r="G44" s="1">
        <v>62.63</v>
      </c>
      <c r="H44" s="1">
        <f>1+COUNTIFS(A:A,A44,G:G,"&gt;"&amp;G44)</f>
        <v>2</v>
      </c>
      <c r="I44" s="2">
        <f>AVERAGEIF(A:A,A44,G:G)</f>
        <v>50.74499999999999</v>
      </c>
      <c r="J44" s="2">
        <f t="shared" si="24"/>
        <v>11.885000000000012</v>
      </c>
      <c r="K44" s="2">
        <f t="shared" si="25"/>
        <v>101.88500000000002</v>
      </c>
      <c r="L44" s="2">
        <f t="shared" si="26"/>
        <v>451.73693129990806</v>
      </c>
      <c r="M44" s="2">
        <f>SUMIF(A:A,A44,L:L)</f>
        <v>2800.2576886025349</v>
      </c>
      <c r="N44" s="3">
        <f t="shared" si="27"/>
        <v>0.16131977179762583</v>
      </c>
      <c r="O44" s="6">
        <f t="shared" si="28"/>
        <v>6.1988681787530098</v>
      </c>
      <c r="P44" s="3">
        <f t="shared" si="29"/>
        <v>0.16131977179762583</v>
      </c>
      <c r="Q44" s="3">
        <f>IF(ISNUMBER(P44),SUMIF(A:A,A44,P:P),"")</f>
        <v>0.98376468909912873</v>
      </c>
      <c r="R44" s="3">
        <f t="shared" si="30"/>
        <v>0.16398207171407275</v>
      </c>
      <c r="S44" s="7">
        <f t="shared" si="31"/>
        <v>6.0982276266374376</v>
      </c>
    </row>
    <row r="45" spans="1:19" x14ac:dyDescent="0.3">
      <c r="A45" s="1">
        <v>39</v>
      </c>
      <c r="B45" s="5">
        <v>0.7597222222222223</v>
      </c>
      <c r="C45" s="1" t="s">
        <v>19</v>
      </c>
      <c r="D45" s="1">
        <v>6</v>
      </c>
      <c r="E45" s="1">
        <v>3</v>
      </c>
      <c r="F45" s="1" t="s">
        <v>54</v>
      </c>
      <c r="G45" s="1">
        <v>57.01</v>
      </c>
      <c r="H45" s="1">
        <f>1+COUNTIFS(A:A,A45,G:G,"&gt;"&amp;G45)</f>
        <v>3</v>
      </c>
      <c r="I45" s="2">
        <f>AVERAGEIF(A:A,A45,G:G)</f>
        <v>50.74499999999999</v>
      </c>
      <c r="J45" s="2">
        <f t="shared" ref="J45:J77" si="32">G45-I45</f>
        <v>6.2650000000000077</v>
      </c>
      <c r="K45" s="2">
        <f t="shared" ref="K45:K77" si="33">90+J45</f>
        <v>96.265000000000015</v>
      </c>
      <c r="L45" s="2">
        <f t="shared" ref="L45:L77" si="34">EXP(0.06*K45)</f>
        <v>322.43449521736875</v>
      </c>
      <c r="M45" s="2">
        <f>SUMIF(A:A,A45,L:L)</f>
        <v>2800.2576886025349</v>
      </c>
      <c r="N45" s="3">
        <f t="shared" ref="N45:N77" si="35">L45/M45</f>
        <v>0.11514457991838575</v>
      </c>
      <c r="O45" s="6">
        <f t="shared" ref="O45:O77" si="36">1/N45</f>
        <v>8.6847335819783957</v>
      </c>
      <c r="P45" s="3">
        <f t="shared" ref="P45:P77" si="37">IF(O45&gt;21,"",N45)</f>
        <v>0.11514457991838575</v>
      </c>
      <c r="Q45" s="3">
        <f>IF(ISNUMBER(P45),SUMIF(A:A,A45,P:P),"")</f>
        <v>0.98376468909912873</v>
      </c>
      <c r="R45" s="3">
        <f t="shared" ref="R45:R77" si="38">IFERROR(P45*(1/Q45),"")</f>
        <v>0.11704483927333079</v>
      </c>
      <c r="S45" s="7">
        <f t="shared" ref="S45:S77" si="39">IFERROR(1/R45,"")</f>
        <v>8.5437342321837395</v>
      </c>
    </row>
    <row r="46" spans="1:19" x14ac:dyDescent="0.3">
      <c r="A46" s="1">
        <v>39</v>
      </c>
      <c r="B46" s="5">
        <v>0.7597222222222223</v>
      </c>
      <c r="C46" s="1" t="s">
        <v>19</v>
      </c>
      <c r="D46" s="1">
        <v>6</v>
      </c>
      <c r="E46" s="1">
        <v>7</v>
      </c>
      <c r="F46" s="1" t="s">
        <v>58</v>
      </c>
      <c r="G46" s="1">
        <v>54.23</v>
      </c>
      <c r="H46" s="1">
        <f>1+COUNTIFS(A:A,A46,G:G,"&gt;"&amp;G46)</f>
        <v>4</v>
      </c>
      <c r="I46" s="2">
        <f>AVERAGEIF(A:A,A46,G:G)</f>
        <v>50.74499999999999</v>
      </c>
      <c r="J46" s="2">
        <f t="shared" si="32"/>
        <v>3.4850000000000065</v>
      </c>
      <c r="K46" s="2">
        <f t="shared" si="33"/>
        <v>93.485000000000014</v>
      </c>
      <c r="L46" s="2">
        <f t="shared" si="34"/>
        <v>272.89851878078952</v>
      </c>
      <c r="M46" s="2">
        <f>SUMIF(A:A,A46,L:L)</f>
        <v>2800.2576886025349</v>
      </c>
      <c r="N46" s="3">
        <f t="shared" si="35"/>
        <v>9.7454787783112617E-2</v>
      </c>
      <c r="O46" s="6">
        <f t="shared" si="36"/>
        <v>10.261168514629759</v>
      </c>
      <c r="P46" s="3">
        <f t="shared" si="37"/>
        <v>9.7454787783112617E-2</v>
      </c>
      <c r="Q46" s="3">
        <f>IF(ISNUMBER(P46),SUMIF(A:A,A46,P:P),"")</f>
        <v>0.98376468909912873</v>
      </c>
      <c r="R46" s="3">
        <f t="shared" si="38"/>
        <v>9.9063108142614598E-2</v>
      </c>
      <c r="S46" s="7">
        <f t="shared" si="39"/>
        <v>10.094575253588513</v>
      </c>
    </row>
    <row r="47" spans="1:19" x14ac:dyDescent="0.3">
      <c r="A47" s="1">
        <v>39</v>
      </c>
      <c r="B47" s="5">
        <v>0.7597222222222223</v>
      </c>
      <c r="C47" s="1" t="s">
        <v>19</v>
      </c>
      <c r="D47" s="1">
        <v>6</v>
      </c>
      <c r="E47" s="1">
        <v>1</v>
      </c>
      <c r="F47" s="1" t="s">
        <v>52</v>
      </c>
      <c r="G47" s="1">
        <v>53.01</v>
      </c>
      <c r="H47" s="1">
        <f>1+COUNTIFS(A:A,A47,G:G,"&gt;"&amp;G47)</f>
        <v>5</v>
      </c>
      <c r="I47" s="2">
        <f>AVERAGEIF(A:A,A47,G:G)</f>
        <v>50.74499999999999</v>
      </c>
      <c r="J47" s="2">
        <f t="shared" si="32"/>
        <v>2.2650000000000077</v>
      </c>
      <c r="K47" s="2">
        <f t="shared" si="33"/>
        <v>92.265000000000015</v>
      </c>
      <c r="L47" s="2">
        <f t="shared" si="34"/>
        <v>253.63595730691259</v>
      </c>
      <c r="M47" s="2">
        <f>SUMIF(A:A,A47,L:L)</f>
        <v>2800.2576886025349</v>
      </c>
      <c r="N47" s="3">
        <f t="shared" si="35"/>
        <v>9.0575934614606585E-2</v>
      </c>
      <c r="O47" s="6">
        <f t="shared" si="36"/>
        <v>11.040460186857809</v>
      </c>
      <c r="P47" s="3">
        <f t="shared" si="37"/>
        <v>9.0575934614606585E-2</v>
      </c>
      <c r="Q47" s="3">
        <f>IF(ISNUMBER(P47),SUMIF(A:A,A47,P:P),"")</f>
        <v>0.98376468909912873</v>
      </c>
      <c r="R47" s="3">
        <f t="shared" si="38"/>
        <v>9.2070731566458702E-2</v>
      </c>
      <c r="S47" s="7">
        <f t="shared" si="39"/>
        <v>10.86121488323548</v>
      </c>
    </row>
    <row r="48" spans="1:19" x14ac:dyDescent="0.3">
      <c r="A48" s="1">
        <v>39</v>
      </c>
      <c r="B48" s="5">
        <v>0.7597222222222223</v>
      </c>
      <c r="C48" s="1" t="s">
        <v>19</v>
      </c>
      <c r="D48" s="1">
        <v>6</v>
      </c>
      <c r="E48" s="1">
        <v>8</v>
      </c>
      <c r="F48" s="1" t="s">
        <v>59</v>
      </c>
      <c r="G48" s="1">
        <v>51.4</v>
      </c>
      <c r="H48" s="1">
        <f>1+COUNTIFS(A:A,A48,G:G,"&gt;"&amp;G48)</f>
        <v>6</v>
      </c>
      <c r="I48" s="2">
        <f>AVERAGEIF(A:A,A48,G:G)</f>
        <v>50.74499999999999</v>
      </c>
      <c r="J48" s="2">
        <f t="shared" si="32"/>
        <v>0.65500000000000824</v>
      </c>
      <c r="K48" s="2">
        <f t="shared" si="33"/>
        <v>90.655000000000001</v>
      </c>
      <c r="L48" s="2">
        <f t="shared" si="34"/>
        <v>230.28093037738333</v>
      </c>
      <c r="M48" s="2">
        <f>SUMIF(A:A,A48,L:L)</f>
        <v>2800.2576886025349</v>
      </c>
      <c r="N48" s="3">
        <f t="shared" si="35"/>
        <v>8.2235621141104595E-2</v>
      </c>
      <c r="O48" s="6">
        <f t="shared" si="36"/>
        <v>12.160180541278367</v>
      </c>
      <c r="P48" s="3">
        <f t="shared" si="37"/>
        <v>8.2235621141104595E-2</v>
      </c>
      <c r="Q48" s="3">
        <f>IF(ISNUMBER(P48),SUMIF(A:A,A48,P:P),"")</f>
        <v>0.98376468909912873</v>
      </c>
      <c r="R48" s="3">
        <f t="shared" si="38"/>
        <v>8.3592775846031767E-2</v>
      </c>
      <c r="S48" s="7">
        <f t="shared" si="39"/>
        <v>11.962756229579988</v>
      </c>
    </row>
    <row r="49" spans="1:19" x14ac:dyDescent="0.3">
      <c r="A49" s="1">
        <v>39</v>
      </c>
      <c r="B49" s="5">
        <v>0.7597222222222223</v>
      </c>
      <c r="C49" s="1" t="s">
        <v>19</v>
      </c>
      <c r="D49" s="1">
        <v>6</v>
      </c>
      <c r="E49" s="1">
        <v>6</v>
      </c>
      <c r="F49" s="1" t="s">
        <v>57</v>
      </c>
      <c r="G49" s="1">
        <v>46.02</v>
      </c>
      <c r="H49" s="1">
        <f>1+COUNTIFS(A:A,A49,G:G,"&gt;"&amp;G49)</f>
        <v>7</v>
      </c>
      <c r="I49" s="2">
        <f>AVERAGEIF(A:A,A49,G:G)</f>
        <v>50.74499999999999</v>
      </c>
      <c r="J49" s="2">
        <f t="shared" si="32"/>
        <v>-4.7249999999999872</v>
      </c>
      <c r="K49" s="2">
        <f t="shared" si="33"/>
        <v>85.275000000000006</v>
      </c>
      <c r="L49" s="2">
        <f t="shared" si="34"/>
        <v>166.75071956186409</v>
      </c>
      <c r="M49" s="2">
        <f>SUMIF(A:A,A49,L:L)</f>
        <v>2800.2576886025349</v>
      </c>
      <c r="N49" s="3">
        <f t="shared" si="35"/>
        <v>5.9548348082594078E-2</v>
      </c>
      <c r="O49" s="6">
        <f t="shared" si="36"/>
        <v>16.793077091122516</v>
      </c>
      <c r="P49" s="3">
        <f t="shared" si="37"/>
        <v>5.9548348082594078E-2</v>
      </c>
      <c r="Q49" s="3">
        <f>IF(ISNUMBER(P49),SUMIF(A:A,A49,P:P),"")</f>
        <v>0.98376468909912873</v>
      </c>
      <c r="R49" s="3">
        <f t="shared" si="38"/>
        <v>6.0531089133850489E-2</v>
      </c>
      <c r="S49" s="7">
        <f t="shared" si="39"/>
        <v>16.520436263565845</v>
      </c>
    </row>
    <row r="50" spans="1:19" x14ac:dyDescent="0.3">
      <c r="A50" s="1">
        <v>39</v>
      </c>
      <c r="B50" s="5">
        <v>0.7597222222222223</v>
      </c>
      <c r="C50" s="1" t="s">
        <v>19</v>
      </c>
      <c r="D50" s="1">
        <v>6</v>
      </c>
      <c r="E50" s="1">
        <v>10</v>
      </c>
      <c r="F50" s="1" t="s">
        <v>61</v>
      </c>
      <c r="G50" s="1">
        <v>44.26</v>
      </c>
      <c r="H50" s="1">
        <f>1+COUNTIFS(A:A,A50,G:G,"&gt;"&amp;G50)</f>
        <v>8</v>
      </c>
      <c r="I50" s="2">
        <f>AVERAGEIF(A:A,A50,G:G)</f>
        <v>50.74499999999999</v>
      </c>
      <c r="J50" s="2">
        <f t="shared" si="32"/>
        <v>-6.4849999999999923</v>
      </c>
      <c r="K50" s="2">
        <f t="shared" si="33"/>
        <v>83.515000000000015</v>
      </c>
      <c r="L50" s="2">
        <f t="shared" si="34"/>
        <v>150.03971114121657</v>
      </c>
      <c r="M50" s="2">
        <f>SUMIF(A:A,A50,L:L)</f>
        <v>2800.2576886025349</v>
      </c>
      <c r="N50" s="3">
        <f t="shared" si="35"/>
        <v>5.3580680003808397E-2</v>
      </c>
      <c r="O50" s="6">
        <f t="shared" si="36"/>
        <v>18.663443613050866</v>
      </c>
      <c r="P50" s="3">
        <f t="shared" si="37"/>
        <v>5.3580680003808397E-2</v>
      </c>
      <c r="Q50" s="3">
        <f>IF(ISNUMBER(P50),SUMIF(A:A,A50,P:P),"")</f>
        <v>0.98376468909912873</v>
      </c>
      <c r="R50" s="3">
        <f t="shared" si="38"/>
        <v>5.4464935159315678E-2</v>
      </c>
      <c r="S50" s="7">
        <f t="shared" si="39"/>
        <v>18.360436803512105</v>
      </c>
    </row>
    <row r="51" spans="1:19" x14ac:dyDescent="0.3">
      <c r="A51" s="1">
        <v>39</v>
      </c>
      <c r="B51" s="5">
        <v>0.7597222222222223</v>
      </c>
      <c r="C51" s="1" t="s">
        <v>19</v>
      </c>
      <c r="D51" s="1">
        <v>6</v>
      </c>
      <c r="E51" s="1">
        <v>4</v>
      </c>
      <c r="F51" s="1" t="s">
        <v>55</v>
      </c>
      <c r="G51" s="1">
        <v>43.07</v>
      </c>
      <c r="H51" s="1">
        <f>1+COUNTIFS(A:A,A51,G:G,"&gt;"&amp;G51)</f>
        <v>9</v>
      </c>
      <c r="I51" s="2">
        <f>AVERAGEIF(A:A,A51,G:G)</f>
        <v>50.74499999999999</v>
      </c>
      <c r="J51" s="2">
        <f t="shared" si="32"/>
        <v>-7.6749999999999901</v>
      </c>
      <c r="K51" s="2">
        <f t="shared" si="33"/>
        <v>82.325000000000017</v>
      </c>
      <c r="L51" s="2">
        <f t="shared" si="34"/>
        <v>139.70038190359273</v>
      </c>
      <c r="M51" s="2">
        <f>SUMIF(A:A,A51,L:L)</f>
        <v>2800.2576886025349</v>
      </c>
      <c r="N51" s="3">
        <f t="shared" si="35"/>
        <v>4.9888402225335922E-2</v>
      </c>
      <c r="O51" s="6">
        <f t="shared" si="36"/>
        <v>20.044738965244875</v>
      </c>
      <c r="P51" s="3">
        <f t="shared" si="37"/>
        <v>4.9888402225335922E-2</v>
      </c>
      <c r="Q51" s="3">
        <f>IF(ISNUMBER(P51),SUMIF(A:A,A51,P:P),"")</f>
        <v>0.98376468909912873</v>
      </c>
      <c r="R51" s="3">
        <f t="shared" si="38"/>
        <v>5.0711722811499417E-2</v>
      </c>
      <c r="S51" s="7">
        <f t="shared" si="39"/>
        <v>19.719306396217316</v>
      </c>
    </row>
    <row r="52" spans="1:19" x14ac:dyDescent="0.3">
      <c r="A52" s="1">
        <v>39</v>
      </c>
      <c r="B52" s="5">
        <v>0.7597222222222223</v>
      </c>
      <c r="C52" s="1" t="s">
        <v>19</v>
      </c>
      <c r="D52" s="1">
        <v>6</v>
      </c>
      <c r="E52" s="1">
        <v>9</v>
      </c>
      <c r="F52" s="1" t="s">
        <v>60</v>
      </c>
      <c r="G52" s="1">
        <v>24.36</v>
      </c>
      <c r="H52" s="1">
        <f>1+COUNTIFS(A:A,A52,G:G,"&gt;"&amp;G52)</f>
        <v>10</v>
      </c>
      <c r="I52" s="2">
        <f>AVERAGEIF(A:A,A52,G:G)</f>
        <v>50.74499999999999</v>
      </c>
      <c r="J52" s="2">
        <f t="shared" si="32"/>
        <v>-26.384999999999991</v>
      </c>
      <c r="K52" s="2">
        <f t="shared" si="33"/>
        <v>63.615000000000009</v>
      </c>
      <c r="L52" s="2">
        <f t="shared" si="34"/>
        <v>45.463054177017987</v>
      </c>
      <c r="M52" s="2">
        <f>SUMIF(A:A,A52,L:L)</f>
        <v>2800.2576886025349</v>
      </c>
      <c r="N52" s="3">
        <f t="shared" si="35"/>
        <v>1.6235310900871509E-2</v>
      </c>
      <c r="O52" s="6">
        <f t="shared" si="36"/>
        <v>61.594139225650444</v>
      </c>
      <c r="P52" s="3" t="str">
        <f t="shared" si="37"/>
        <v/>
      </c>
      <c r="Q52" s="3" t="str">
        <f>IF(ISNUMBER(P52),SUMIF(A:A,A52,P:P),"")</f>
        <v/>
      </c>
      <c r="R52" s="3" t="str">
        <f t="shared" si="38"/>
        <v/>
      </c>
      <c r="S52" s="7" t="str">
        <f t="shared" si="39"/>
        <v/>
      </c>
    </row>
    <row r="53" spans="1:19" x14ac:dyDescent="0.3">
      <c r="A53" s="1"/>
      <c r="B53" s="5"/>
      <c r="C53" s="1"/>
      <c r="D53" s="1"/>
      <c r="E53" s="1"/>
      <c r="F53" s="1"/>
      <c r="G53" s="1"/>
      <c r="H53" s="1"/>
      <c r="I53" s="2"/>
      <c r="J53" s="2"/>
      <c r="K53" s="2"/>
      <c r="L53" s="2"/>
      <c r="M53" s="2"/>
      <c r="N53" s="3"/>
      <c r="O53" s="6"/>
      <c r="P53" s="3"/>
      <c r="Q53" s="3"/>
      <c r="R53" s="3"/>
      <c r="S53" s="7"/>
    </row>
    <row r="54" spans="1:19" x14ac:dyDescent="0.3">
      <c r="A54" s="1">
        <v>42</v>
      </c>
      <c r="B54" s="5">
        <v>0.78472222222222221</v>
      </c>
      <c r="C54" s="1" t="s">
        <v>19</v>
      </c>
      <c r="D54" s="1">
        <v>7</v>
      </c>
      <c r="E54" s="1">
        <v>1</v>
      </c>
      <c r="F54" s="1" t="s">
        <v>62</v>
      </c>
      <c r="G54" s="1">
        <v>67.81</v>
      </c>
      <c r="H54" s="1">
        <f>1+COUNTIFS(A:A,A54,G:G,"&gt;"&amp;G54)</f>
        <v>1</v>
      </c>
      <c r="I54" s="2">
        <f>AVERAGEIF(A:A,A54,G:G)</f>
        <v>49.235454545454552</v>
      </c>
      <c r="J54" s="2">
        <f t="shared" si="32"/>
        <v>18.574545454545451</v>
      </c>
      <c r="K54" s="2">
        <f t="shared" si="33"/>
        <v>108.57454545454544</v>
      </c>
      <c r="L54" s="2">
        <f t="shared" si="34"/>
        <v>674.83804400268173</v>
      </c>
      <c r="M54" s="2">
        <f>SUMIF(A:A,A54,L:L)</f>
        <v>3250.7623506060881</v>
      </c>
      <c r="N54" s="3">
        <f t="shared" si="35"/>
        <v>0.20759377992576467</v>
      </c>
      <c r="O54" s="6">
        <f t="shared" si="36"/>
        <v>4.8171000131005801</v>
      </c>
      <c r="P54" s="3">
        <f t="shared" si="37"/>
        <v>0.20759377992576467</v>
      </c>
      <c r="Q54" s="3">
        <f>IF(ISNUMBER(P54),SUMIF(A:A,A54,P:P),"")</f>
        <v>0.92131860808690103</v>
      </c>
      <c r="R54" s="3">
        <f t="shared" si="38"/>
        <v>0.22532246510990248</v>
      </c>
      <c r="S54" s="7">
        <f t="shared" si="39"/>
        <v>4.4380838790852195</v>
      </c>
    </row>
    <row r="55" spans="1:19" x14ac:dyDescent="0.3">
      <c r="A55" s="1">
        <v>42</v>
      </c>
      <c r="B55" s="5">
        <v>0.78472222222222221</v>
      </c>
      <c r="C55" s="1" t="s">
        <v>19</v>
      </c>
      <c r="D55" s="1">
        <v>7</v>
      </c>
      <c r="E55" s="1">
        <v>3</v>
      </c>
      <c r="F55" s="1" t="s">
        <v>64</v>
      </c>
      <c r="G55" s="1">
        <v>66.66</v>
      </c>
      <c r="H55" s="1">
        <f>1+COUNTIFS(A:A,A55,G:G,"&gt;"&amp;G55)</f>
        <v>2</v>
      </c>
      <c r="I55" s="2">
        <f>AVERAGEIF(A:A,A55,G:G)</f>
        <v>49.235454545454552</v>
      </c>
      <c r="J55" s="2">
        <f t="shared" si="32"/>
        <v>17.424545454545445</v>
      </c>
      <c r="K55" s="2">
        <f t="shared" si="33"/>
        <v>107.42454545454544</v>
      </c>
      <c r="L55" s="2">
        <f t="shared" si="34"/>
        <v>629.84435119949046</v>
      </c>
      <c r="M55" s="2">
        <f>SUMIF(A:A,A55,L:L)</f>
        <v>3250.7623506060881</v>
      </c>
      <c r="N55" s="3">
        <f t="shared" si="35"/>
        <v>0.19375281342299883</v>
      </c>
      <c r="O55" s="6">
        <f t="shared" si="36"/>
        <v>5.1612153771249343</v>
      </c>
      <c r="P55" s="3">
        <f t="shared" si="37"/>
        <v>0.19375281342299883</v>
      </c>
      <c r="Q55" s="3">
        <f>IF(ISNUMBER(P55),SUMIF(A:A,A55,P:P),"")</f>
        <v>0.92131860808690103</v>
      </c>
      <c r="R55" s="3">
        <f t="shared" si="38"/>
        <v>0.21029946830806176</v>
      </c>
      <c r="S55" s="7">
        <f t="shared" si="39"/>
        <v>4.7551237672894553</v>
      </c>
    </row>
    <row r="56" spans="1:19" x14ac:dyDescent="0.3">
      <c r="A56" s="1">
        <v>42</v>
      </c>
      <c r="B56" s="5">
        <v>0.78472222222222221</v>
      </c>
      <c r="C56" s="1" t="s">
        <v>19</v>
      </c>
      <c r="D56" s="1">
        <v>7</v>
      </c>
      <c r="E56" s="1">
        <v>4</v>
      </c>
      <c r="F56" s="1" t="s">
        <v>65</v>
      </c>
      <c r="G56" s="1">
        <v>59.67</v>
      </c>
      <c r="H56" s="1">
        <f>1+COUNTIFS(A:A,A56,G:G,"&gt;"&amp;G56)</f>
        <v>3</v>
      </c>
      <c r="I56" s="2">
        <f>AVERAGEIF(A:A,A56,G:G)</f>
        <v>49.235454545454552</v>
      </c>
      <c r="J56" s="2">
        <f t="shared" si="32"/>
        <v>10.43454545454545</v>
      </c>
      <c r="K56" s="2">
        <f t="shared" si="33"/>
        <v>100.43454545454546</v>
      </c>
      <c r="L56" s="2">
        <f t="shared" si="34"/>
        <v>414.0856047764654</v>
      </c>
      <c r="M56" s="2">
        <f>SUMIF(A:A,A56,L:L)</f>
        <v>3250.7623506060881</v>
      </c>
      <c r="N56" s="3">
        <f t="shared" si="35"/>
        <v>0.12738107561115972</v>
      </c>
      <c r="O56" s="6">
        <f t="shared" si="36"/>
        <v>7.8504596950694232</v>
      </c>
      <c r="P56" s="3">
        <f t="shared" si="37"/>
        <v>0.12738107561115972</v>
      </c>
      <c r="Q56" s="3">
        <f>IF(ISNUMBER(P56),SUMIF(A:A,A56,P:P),"")</f>
        <v>0.92131860808690103</v>
      </c>
      <c r="R56" s="3">
        <f t="shared" si="38"/>
        <v>0.13825952769548841</v>
      </c>
      <c r="S56" s="7">
        <f t="shared" si="39"/>
        <v>7.2327745991036778</v>
      </c>
    </row>
    <row r="57" spans="1:19" x14ac:dyDescent="0.3">
      <c r="A57" s="1">
        <v>42</v>
      </c>
      <c r="B57" s="5">
        <v>0.78472222222222221</v>
      </c>
      <c r="C57" s="1" t="s">
        <v>19</v>
      </c>
      <c r="D57" s="1">
        <v>7</v>
      </c>
      <c r="E57" s="1">
        <v>2</v>
      </c>
      <c r="F57" s="1" t="s">
        <v>63</v>
      </c>
      <c r="G57" s="1">
        <v>55.81</v>
      </c>
      <c r="H57" s="1">
        <f>1+COUNTIFS(A:A,A57,G:G,"&gt;"&amp;G57)</f>
        <v>4</v>
      </c>
      <c r="I57" s="2">
        <f>AVERAGEIF(A:A,A57,G:G)</f>
        <v>49.235454545454552</v>
      </c>
      <c r="J57" s="2">
        <f t="shared" si="32"/>
        <v>6.5745454545454507</v>
      </c>
      <c r="K57" s="2">
        <f t="shared" si="33"/>
        <v>96.574545454545444</v>
      </c>
      <c r="L57" s="2">
        <f t="shared" si="34"/>
        <v>328.47894032592001</v>
      </c>
      <c r="M57" s="2">
        <f>SUMIF(A:A,A57,L:L)</f>
        <v>3250.7623506060881</v>
      </c>
      <c r="N57" s="3">
        <f t="shared" si="35"/>
        <v>0.10104674070212386</v>
      </c>
      <c r="O57" s="6">
        <f t="shared" si="36"/>
        <v>9.896410245906937</v>
      </c>
      <c r="P57" s="3">
        <f t="shared" si="37"/>
        <v>0.10104674070212386</v>
      </c>
      <c r="Q57" s="3">
        <f>IF(ISNUMBER(P57),SUMIF(A:A,A57,P:P),"")</f>
        <v>0.92131860808690103</v>
      </c>
      <c r="R57" s="3">
        <f t="shared" si="38"/>
        <v>0.10967621821070705</v>
      </c>
      <c r="S57" s="7">
        <f t="shared" si="39"/>
        <v>9.1177469128159245</v>
      </c>
    </row>
    <row r="58" spans="1:19" x14ac:dyDescent="0.3">
      <c r="A58" s="1">
        <v>42</v>
      </c>
      <c r="B58" s="5">
        <v>0.78472222222222221</v>
      </c>
      <c r="C58" s="1" t="s">
        <v>19</v>
      </c>
      <c r="D58" s="1">
        <v>7</v>
      </c>
      <c r="E58" s="1">
        <v>5</v>
      </c>
      <c r="F58" s="1" t="s">
        <v>66</v>
      </c>
      <c r="G58" s="1">
        <v>54.58</v>
      </c>
      <c r="H58" s="1">
        <f>1+COUNTIFS(A:A,A58,G:G,"&gt;"&amp;G58)</f>
        <v>5</v>
      </c>
      <c r="I58" s="2">
        <f>AVERAGEIF(A:A,A58,G:G)</f>
        <v>49.235454545454552</v>
      </c>
      <c r="J58" s="2">
        <f t="shared" si="32"/>
        <v>5.3445454545454467</v>
      </c>
      <c r="K58" s="2">
        <f t="shared" si="33"/>
        <v>95.344545454545454</v>
      </c>
      <c r="L58" s="2">
        <f t="shared" si="34"/>
        <v>305.11010982383277</v>
      </c>
      <c r="M58" s="2">
        <f>SUMIF(A:A,A58,L:L)</f>
        <v>3250.7623506060881</v>
      </c>
      <c r="N58" s="3">
        <f t="shared" si="35"/>
        <v>9.3858017571461824E-2</v>
      </c>
      <c r="O58" s="6">
        <f t="shared" si="36"/>
        <v>10.654390811510778</v>
      </c>
      <c r="P58" s="3">
        <f t="shared" si="37"/>
        <v>9.3858017571461824E-2</v>
      </c>
      <c r="Q58" s="3">
        <f>IF(ISNUMBER(P58),SUMIF(A:A,A58,P:P),"")</f>
        <v>0.92131860808690103</v>
      </c>
      <c r="R58" s="3">
        <f t="shared" si="38"/>
        <v>0.10187357201691177</v>
      </c>
      <c r="S58" s="7">
        <f t="shared" si="39"/>
        <v>9.8160885124749768</v>
      </c>
    </row>
    <row r="59" spans="1:19" x14ac:dyDescent="0.3">
      <c r="A59" s="1">
        <v>42</v>
      </c>
      <c r="B59" s="5">
        <v>0.78472222222222221</v>
      </c>
      <c r="C59" s="1" t="s">
        <v>19</v>
      </c>
      <c r="D59" s="1">
        <v>7</v>
      </c>
      <c r="E59" s="1">
        <v>6</v>
      </c>
      <c r="F59" s="1" t="s">
        <v>67</v>
      </c>
      <c r="G59" s="1">
        <v>52.05</v>
      </c>
      <c r="H59" s="1">
        <f>1+COUNTIFS(A:A,A59,G:G,"&gt;"&amp;G59)</f>
        <v>6</v>
      </c>
      <c r="I59" s="2">
        <f>AVERAGEIF(A:A,A59,G:G)</f>
        <v>49.235454545454552</v>
      </c>
      <c r="J59" s="2">
        <f t="shared" si="32"/>
        <v>2.8145454545454456</v>
      </c>
      <c r="K59" s="2">
        <f t="shared" si="33"/>
        <v>92.814545454545453</v>
      </c>
      <c r="L59" s="2">
        <f t="shared" si="34"/>
        <v>262.13843111811406</v>
      </c>
      <c r="M59" s="2">
        <f>SUMIF(A:A,A59,L:L)</f>
        <v>3250.7623506060881</v>
      </c>
      <c r="N59" s="3">
        <f t="shared" si="35"/>
        <v>8.063906334747592E-2</v>
      </c>
      <c r="O59" s="6">
        <f t="shared" si="36"/>
        <v>12.4009376905951</v>
      </c>
      <c r="P59" s="3">
        <f t="shared" si="37"/>
        <v>8.063906334747592E-2</v>
      </c>
      <c r="Q59" s="3">
        <f>IF(ISNUMBER(P59),SUMIF(A:A,A59,P:P),"")</f>
        <v>0.92131860808690103</v>
      </c>
      <c r="R59" s="3">
        <f t="shared" si="38"/>
        <v>8.7525707870940828E-2</v>
      </c>
      <c r="S59" s="7">
        <f t="shared" si="39"/>
        <v>11.425214652071466</v>
      </c>
    </row>
    <row r="60" spans="1:19" x14ac:dyDescent="0.3">
      <c r="A60" s="1">
        <v>42</v>
      </c>
      <c r="B60" s="5">
        <v>0.78472222222222221</v>
      </c>
      <c r="C60" s="1" t="s">
        <v>19</v>
      </c>
      <c r="D60" s="1">
        <v>7</v>
      </c>
      <c r="E60" s="1">
        <v>7</v>
      </c>
      <c r="F60" s="1" t="s">
        <v>68</v>
      </c>
      <c r="G60" s="1">
        <v>46.99</v>
      </c>
      <c r="H60" s="1">
        <f>1+COUNTIFS(A:A,A60,G:G,"&gt;"&amp;G60)</f>
        <v>7</v>
      </c>
      <c r="I60" s="2">
        <f>AVERAGEIF(A:A,A60,G:G)</f>
        <v>49.235454545454552</v>
      </c>
      <c r="J60" s="2">
        <f t="shared" si="32"/>
        <v>-2.2454545454545496</v>
      </c>
      <c r="K60" s="2">
        <f t="shared" si="33"/>
        <v>87.75454545454545</v>
      </c>
      <c r="L60" s="2">
        <f t="shared" si="34"/>
        <v>193.49907406657468</v>
      </c>
      <c r="M60" s="2">
        <f>SUMIF(A:A,A60,L:L)</f>
        <v>3250.7623506060881</v>
      </c>
      <c r="N60" s="3">
        <f t="shared" si="35"/>
        <v>5.9524214075660671E-2</v>
      </c>
      <c r="O60" s="6">
        <f t="shared" si="36"/>
        <v>16.799885820061554</v>
      </c>
      <c r="P60" s="3">
        <f t="shared" si="37"/>
        <v>5.9524214075660671E-2</v>
      </c>
      <c r="Q60" s="3">
        <f>IF(ISNUMBER(P60),SUMIF(A:A,A60,P:P),"")</f>
        <v>0.92131860808690103</v>
      </c>
      <c r="R60" s="3">
        <f t="shared" si="38"/>
        <v>6.4607632531444761E-2</v>
      </c>
      <c r="S60" s="7">
        <f t="shared" si="39"/>
        <v>15.478047419757974</v>
      </c>
    </row>
    <row r="61" spans="1:19" x14ac:dyDescent="0.3">
      <c r="A61" s="1">
        <v>42</v>
      </c>
      <c r="B61" s="5">
        <v>0.78472222222222221</v>
      </c>
      <c r="C61" s="1" t="s">
        <v>19</v>
      </c>
      <c r="D61" s="1">
        <v>7</v>
      </c>
      <c r="E61" s="1">
        <v>10</v>
      </c>
      <c r="F61" s="1" t="s">
        <v>71</v>
      </c>
      <c r="G61" s="1">
        <v>46.42</v>
      </c>
      <c r="H61" s="1">
        <f>1+COUNTIFS(A:A,A61,G:G,"&gt;"&amp;G61)</f>
        <v>8</v>
      </c>
      <c r="I61" s="2">
        <f>AVERAGEIF(A:A,A61,G:G)</f>
        <v>49.235454545454552</v>
      </c>
      <c r="J61" s="2">
        <f t="shared" si="32"/>
        <v>-2.8154545454545499</v>
      </c>
      <c r="K61" s="2">
        <f t="shared" si="33"/>
        <v>87.184545454545457</v>
      </c>
      <c r="L61" s="2">
        <f t="shared" si="34"/>
        <v>186.99328876862472</v>
      </c>
      <c r="M61" s="2">
        <f>SUMIF(A:A,A61,L:L)</f>
        <v>3250.7623506060881</v>
      </c>
      <c r="N61" s="3">
        <f t="shared" si="35"/>
        <v>5.7522903430255602E-2</v>
      </c>
      <c r="O61" s="6">
        <f t="shared" si="36"/>
        <v>17.384379792519741</v>
      </c>
      <c r="P61" s="3">
        <f t="shared" si="37"/>
        <v>5.7522903430255602E-2</v>
      </c>
      <c r="Q61" s="3">
        <f>IF(ISNUMBER(P61),SUMIF(A:A,A61,P:P),"")</f>
        <v>0.92131860808690103</v>
      </c>
      <c r="R61" s="3">
        <f t="shared" si="38"/>
        <v>6.2435408256543E-2</v>
      </c>
      <c r="S61" s="7">
        <f t="shared" si="39"/>
        <v>16.016552592898336</v>
      </c>
    </row>
    <row r="62" spans="1:19" x14ac:dyDescent="0.3">
      <c r="A62" s="1">
        <v>42</v>
      </c>
      <c r="B62" s="5">
        <v>0.78472222222222221</v>
      </c>
      <c r="C62" s="1" t="s">
        <v>19</v>
      </c>
      <c r="D62" s="1">
        <v>7</v>
      </c>
      <c r="E62" s="1">
        <v>8</v>
      </c>
      <c r="F62" s="1" t="s">
        <v>69</v>
      </c>
      <c r="G62" s="1">
        <v>42.88</v>
      </c>
      <c r="H62" s="1">
        <f>1+COUNTIFS(A:A,A62,G:G,"&gt;"&amp;G62)</f>
        <v>9</v>
      </c>
      <c r="I62" s="2">
        <f>AVERAGEIF(A:A,A62,G:G)</f>
        <v>49.235454545454552</v>
      </c>
      <c r="J62" s="2">
        <f t="shared" si="32"/>
        <v>-6.355454545454549</v>
      </c>
      <c r="K62" s="2">
        <f t="shared" si="33"/>
        <v>83.644545454545451</v>
      </c>
      <c r="L62" s="2">
        <f t="shared" si="34"/>
        <v>151.21047300802147</v>
      </c>
      <c r="M62" s="2">
        <f>SUMIF(A:A,A62,L:L)</f>
        <v>3250.7623506060881</v>
      </c>
      <c r="N62" s="3">
        <f t="shared" si="35"/>
        <v>4.6515388299556579E-2</v>
      </c>
      <c r="O62" s="6">
        <f t="shared" si="36"/>
        <v>21.498261899052721</v>
      </c>
      <c r="P62" s="3" t="str">
        <f t="shared" si="37"/>
        <v/>
      </c>
      <c r="Q62" s="3" t="str">
        <f>IF(ISNUMBER(P62),SUMIF(A:A,A62,P:P),"")</f>
        <v/>
      </c>
      <c r="R62" s="3" t="str">
        <f t="shared" si="38"/>
        <v/>
      </c>
      <c r="S62" s="7" t="str">
        <f t="shared" si="39"/>
        <v/>
      </c>
    </row>
    <row r="63" spans="1:19" x14ac:dyDescent="0.3">
      <c r="A63" s="1">
        <v>42</v>
      </c>
      <c r="B63" s="5">
        <v>0.78472222222222221</v>
      </c>
      <c r="C63" s="1" t="s">
        <v>19</v>
      </c>
      <c r="D63" s="1">
        <v>7</v>
      </c>
      <c r="E63" s="1">
        <v>9</v>
      </c>
      <c r="F63" s="1" t="s">
        <v>70</v>
      </c>
      <c r="G63" s="1">
        <v>29.63</v>
      </c>
      <c r="H63" s="1">
        <f>1+COUNTIFS(A:A,A63,G:G,"&gt;"&amp;G63)</f>
        <v>10</v>
      </c>
      <c r="I63" s="2">
        <f>AVERAGEIF(A:A,A63,G:G)</f>
        <v>49.235454545454552</v>
      </c>
      <c r="J63" s="2">
        <f t="shared" si="32"/>
        <v>-19.605454545454553</v>
      </c>
      <c r="K63" s="2">
        <f t="shared" si="33"/>
        <v>70.394545454545451</v>
      </c>
      <c r="L63" s="2">
        <f t="shared" si="34"/>
        <v>68.283812134191635</v>
      </c>
      <c r="M63" s="2">
        <f>SUMIF(A:A,A63,L:L)</f>
        <v>3250.7623506060881</v>
      </c>
      <c r="N63" s="3">
        <f t="shared" si="35"/>
        <v>2.1005476491217655E-2</v>
      </c>
      <c r="O63" s="6">
        <f t="shared" si="36"/>
        <v>47.60663250929337</v>
      </c>
      <c r="P63" s="3" t="str">
        <f t="shared" si="37"/>
        <v/>
      </c>
      <c r="Q63" s="3" t="str">
        <f>IF(ISNUMBER(P63),SUMIF(A:A,A63,P:P),"")</f>
        <v/>
      </c>
      <c r="R63" s="3" t="str">
        <f t="shared" si="38"/>
        <v/>
      </c>
      <c r="S63" s="7" t="str">
        <f t="shared" si="39"/>
        <v/>
      </c>
    </row>
    <row r="64" spans="1:19" x14ac:dyDescent="0.3">
      <c r="A64" s="1">
        <v>42</v>
      </c>
      <c r="B64" s="5">
        <v>0.78472222222222221</v>
      </c>
      <c r="C64" s="1" t="s">
        <v>19</v>
      </c>
      <c r="D64" s="1">
        <v>7</v>
      </c>
      <c r="E64" s="1">
        <v>11</v>
      </c>
      <c r="F64" s="1" t="s">
        <v>72</v>
      </c>
      <c r="G64" s="1">
        <v>19.09</v>
      </c>
      <c r="H64" s="1">
        <f>1+COUNTIFS(A:A,A64,G:G,"&gt;"&amp;G64)</f>
        <v>11</v>
      </c>
      <c r="I64" s="2">
        <f>AVERAGEIF(A:A,A64,G:G)</f>
        <v>49.235454545454552</v>
      </c>
      <c r="J64" s="2">
        <f t="shared" si="32"/>
        <v>-30.145454545454552</v>
      </c>
      <c r="K64" s="2">
        <f t="shared" si="33"/>
        <v>59.854545454545445</v>
      </c>
      <c r="L64" s="2">
        <f t="shared" si="34"/>
        <v>36.280221382171121</v>
      </c>
      <c r="M64" s="2">
        <f>SUMIF(A:A,A64,L:L)</f>
        <v>3250.7623506060881</v>
      </c>
      <c r="N64" s="3">
        <f t="shared" si="35"/>
        <v>1.1160527122324662E-2</v>
      </c>
      <c r="O64" s="6">
        <f t="shared" si="36"/>
        <v>89.601502602836447</v>
      </c>
      <c r="P64" s="3" t="str">
        <f t="shared" si="37"/>
        <v/>
      </c>
      <c r="Q64" s="3" t="str">
        <f>IF(ISNUMBER(P64),SUMIF(A:A,A64,P:P),"")</f>
        <v/>
      </c>
      <c r="R64" s="3" t="str">
        <f t="shared" si="38"/>
        <v/>
      </c>
      <c r="S64" s="7" t="str">
        <f t="shared" si="39"/>
        <v/>
      </c>
    </row>
    <row r="65" spans="1:19" x14ac:dyDescent="0.3">
      <c r="A65" s="1"/>
      <c r="B65" s="5"/>
      <c r="C65" s="1"/>
      <c r="D65" s="1"/>
      <c r="E65" s="1"/>
      <c r="F65" s="1"/>
      <c r="G65" s="1"/>
      <c r="H65" s="1"/>
      <c r="I65" s="2"/>
      <c r="J65" s="2"/>
      <c r="K65" s="2"/>
      <c r="L65" s="2"/>
      <c r="M65" s="2"/>
      <c r="N65" s="3"/>
      <c r="O65" s="6"/>
      <c r="P65" s="3"/>
      <c r="Q65" s="3"/>
      <c r="R65" s="3"/>
      <c r="S65" s="7"/>
    </row>
    <row r="66" spans="1:19" x14ac:dyDescent="0.3">
      <c r="A66" s="1">
        <v>43</v>
      </c>
      <c r="B66" s="5">
        <v>0.80902777777777779</v>
      </c>
      <c r="C66" s="1" t="s">
        <v>19</v>
      </c>
      <c r="D66" s="1">
        <v>8</v>
      </c>
      <c r="E66" s="1">
        <v>2</v>
      </c>
      <c r="F66" s="1" t="s">
        <v>74</v>
      </c>
      <c r="G66" s="1">
        <v>76.319999999999993</v>
      </c>
      <c r="H66" s="1">
        <f>1+COUNTIFS(A:A,A66,G:G,"&gt;"&amp;G66)</f>
        <v>1</v>
      </c>
      <c r="I66" s="2">
        <f>AVERAGEIF(A:A,A66,G:G)</f>
        <v>49.190714285714286</v>
      </c>
      <c r="J66" s="2">
        <f t="shared" si="32"/>
        <v>27.129285714285707</v>
      </c>
      <c r="K66" s="2">
        <f t="shared" si="33"/>
        <v>117.12928571428571</v>
      </c>
      <c r="L66" s="2">
        <f t="shared" si="34"/>
        <v>1127.4989530945343</v>
      </c>
      <c r="M66" s="2">
        <f>SUMIF(A:A,A66,L:L)</f>
        <v>4264.1892189493174</v>
      </c>
      <c r="N66" s="3">
        <f t="shared" si="35"/>
        <v>0.26441109791378969</v>
      </c>
      <c r="O66" s="6">
        <f t="shared" si="36"/>
        <v>3.7819895151528264</v>
      </c>
      <c r="P66" s="3">
        <f t="shared" si="37"/>
        <v>0.26441109791378969</v>
      </c>
      <c r="Q66" s="3">
        <f>IF(ISNUMBER(P66),SUMIF(A:A,A66,P:P),"")</f>
        <v>0.79480931203100313</v>
      </c>
      <c r="R66" s="3">
        <f t="shared" si="38"/>
        <v>0.33267237048107934</v>
      </c>
      <c r="S66" s="7">
        <f t="shared" si="39"/>
        <v>3.0059604846470855</v>
      </c>
    </row>
    <row r="67" spans="1:19" x14ac:dyDescent="0.3">
      <c r="A67" s="1">
        <v>43</v>
      </c>
      <c r="B67" s="5">
        <v>0.80902777777777779</v>
      </c>
      <c r="C67" s="1" t="s">
        <v>19</v>
      </c>
      <c r="D67" s="1">
        <v>8</v>
      </c>
      <c r="E67" s="1">
        <v>7</v>
      </c>
      <c r="F67" s="1" t="s">
        <v>79</v>
      </c>
      <c r="G67" s="1">
        <v>66.430000000000007</v>
      </c>
      <c r="H67" s="1">
        <f>1+COUNTIFS(A:A,A67,G:G,"&gt;"&amp;G67)</f>
        <v>2</v>
      </c>
      <c r="I67" s="2">
        <f>AVERAGEIF(A:A,A67,G:G)</f>
        <v>49.190714285714286</v>
      </c>
      <c r="J67" s="2">
        <f t="shared" si="32"/>
        <v>17.239285714285721</v>
      </c>
      <c r="K67" s="2">
        <f t="shared" si="33"/>
        <v>107.23928571428573</v>
      </c>
      <c r="L67" s="2">
        <f t="shared" si="34"/>
        <v>622.88202996611199</v>
      </c>
      <c r="M67" s="2">
        <f>SUMIF(A:A,A67,L:L)</f>
        <v>4264.1892189493174</v>
      </c>
      <c r="N67" s="3">
        <f t="shared" si="35"/>
        <v>0.14607279320489164</v>
      </c>
      <c r="O67" s="6">
        <f t="shared" si="36"/>
        <v>6.845901814154618</v>
      </c>
      <c r="P67" s="3">
        <f t="shared" si="37"/>
        <v>0.14607279320489164</v>
      </c>
      <c r="Q67" s="3">
        <f>IF(ISNUMBER(P67),SUMIF(A:A,A67,P:P),"")</f>
        <v>0.79480931203100313</v>
      </c>
      <c r="R67" s="3">
        <f t="shared" si="38"/>
        <v>0.18378344464992097</v>
      </c>
      <c r="S67" s="7">
        <f t="shared" si="39"/>
        <v>5.4411865111400282</v>
      </c>
    </row>
    <row r="68" spans="1:19" x14ac:dyDescent="0.3">
      <c r="A68" s="1">
        <v>43</v>
      </c>
      <c r="B68" s="5">
        <v>0.80902777777777779</v>
      </c>
      <c r="C68" s="1" t="s">
        <v>19</v>
      </c>
      <c r="D68" s="1">
        <v>8</v>
      </c>
      <c r="E68" s="1">
        <v>6</v>
      </c>
      <c r="F68" s="1" t="s">
        <v>78</v>
      </c>
      <c r="G68" s="1">
        <v>63.89</v>
      </c>
      <c r="H68" s="1">
        <f>1+COUNTIFS(A:A,A68,G:G,"&gt;"&amp;G68)</f>
        <v>3</v>
      </c>
      <c r="I68" s="2">
        <f>AVERAGEIF(A:A,A68,G:G)</f>
        <v>49.190714285714286</v>
      </c>
      <c r="J68" s="2">
        <f t="shared" si="32"/>
        <v>14.699285714285715</v>
      </c>
      <c r="K68" s="2">
        <f t="shared" si="33"/>
        <v>104.69928571428571</v>
      </c>
      <c r="L68" s="2">
        <f t="shared" si="34"/>
        <v>534.83438747768344</v>
      </c>
      <c r="M68" s="2">
        <f>SUMIF(A:A,A68,L:L)</f>
        <v>4264.1892189493174</v>
      </c>
      <c r="N68" s="3">
        <f t="shared" si="35"/>
        <v>0.12542463760777128</v>
      </c>
      <c r="O68" s="6">
        <f t="shared" si="36"/>
        <v>7.9729152028902508</v>
      </c>
      <c r="P68" s="3">
        <f t="shared" si="37"/>
        <v>0.12542463760777128</v>
      </c>
      <c r="Q68" s="3">
        <f>IF(ISNUMBER(P68),SUMIF(A:A,A68,P:P),"")</f>
        <v>0.79480931203100313</v>
      </c>
      <c r="R68" s="3">
        <f t="shared" si="38"/>
        <v>0.15780469064619973</v>
      </c>
      <c r="S68" s="7">
        <f t="shared" si="39"/>
        <v>6.336947247290726</v>
      </c>
    </row>
    <row r="69" spans="1:19" x14ac:dyDescent="0.3">
      <c r="A69" s="1">
        <v>43</v>
      </c>
      <c r="B69" s="5">
        <v>0.80902777777777779</v>
      </c>
      <c r="C69" s="1" t="s">
        <v>19</v>
      </c>
      <c r="D69" s="1">
        <v>8</v>
      </c>
      <c r="E69" s="1">
        <v>8</v>
      </c>
      <c r="F69" s="1" t="s">
        <v>80</v>
      </c>
      <c r="G69" s="1">
        <v>58.58</v>
      </c>
      <c r="H69" s="1">
        <f>1+COUNTIFS(A:A,A69,G:G,"&gt;"&amp;G69)</f>
        <v>4</v>
      </c>
      <c r="I69" s="2">
        <f>AVERAGEIF(A:A,A69,G:G)</f>
        <v>49.190714285714286</v>
      </c>
      <c r="J69" s="2">
        <f t="shared" si="32"/>
        <v>9.3892857142857125</v>
      </c>
      <c r="K69" s="2">
        <f t="shared" si="33"/>
        <v>99.389285714285705</v>
      </c>
      <c r="L69" s="2">
        <f t="shared" si="34"/>
        <v>388.91357350622474</v>
      </c>
      <c r="M69" s="2">
        <f>SUMIF(A:A,A69,L:L)</f>
        <v>4264.1892189493174</v>
      </c>
      <c r="N69" s="3">
        <f t="shared" si="35"/>
        <v>9.1204576893060996E-2</v>
      </c>
      <c r="O69" s="6">
        <f t="shared" si="36"/>
        <v>10.964362031661175</v>
      </c>
      <c r="P69" s="3">
        <f t="shared" si="37"/>
        <v>9.1204576893060996E-2</v>
      </c>
      <c r="Q69" s="3">
        <f>IF(ISNUMBER(P69),SUMIF(A:A,A69,P:P),"")</f>
        <v>0.79480931203100313</v>
      </c>
      <c r="R69" s="3">
        <f t="shared" si="38"/>
        <v>0.11475026212262517</v>
      </c>
      <c r="S69" s="7">
        <f t="shared" si="39"/>
        <v>8.7145770432434695</v>
      </c>
    </row>
    <row r="70" spans="1:19" x14ac:dyDescent="0.3">
      <c r="A70" s="1">
        <v>43</v>
      </c>
      <c r="B70" s="5">
        <v>0.80902777777777779</v>
      </c>
      <c r="C70" s="1" t="s">
        <v>19</v>
      </c>
      <c r="D70" s="1">
        <v>8</v>
      </c>
      <c r="E70" s="1">
        <v>5</v>
      </c>
      <c r="F70" s="1" t="s">
        <v>77</v>
      </c>
      <c r="G70" s="1">
        <v>53.24</v>
      </c>
      <c r="H70" s="1">
        <f>1+COUNTIFS(A:A,A70,G:G,"&gt;"&amp;G70)</f>
        <v>5</v>
      </c>
      <c r="I70" s="2">
        <f>AVERAGEIF(A:A,A70,G:G)</f>
        <v>49.190714285714286</v>
      </c>
      <c r="J70" s="2">
        <f t="shared" si="32"/>
        <v>4.0492857142857162</v>
      </c>
      <c r="K70" s="2">
        <f t="shared" si="33"/>
        <v>94.049285714285716</v>
      </c>
      <c r="L70" s="2">
        <f t="shared" si="34"/>
        <v>282.29627580939609</v>
      </c>
      <c r="M70" s="2">
        <f>SUMIF(A:A,A70,L:L)</f>
        <v>4264.1892189493174</v>
      </c>
      <c r="N70" s="3">
        <f t="shared" si="35"/>
        <v>6.620162973887754E-2</v>
      </c>
      <c r="O70" s="6">
        <f t="shared" si="36"/>
        <v>15.105368311087672</v>
      </c>
      <c r="P70" s="3">
        <f t="shared" si="37"/>
        <v>6.620162973887754E-2</v>
      </c>
      <c r="Q70" s="3">
        <f>IF(ISNUMBER(P70),SUMIF(A:A,A70,P:P),"")</f>
        <v>0.79480931203100313</v>
      </c>
      <c r="R70" s="3">
        <f t="shared" si="38"/>
        <v>8.3292468692534913E-2</v>
      </c>
      <c r="S70" s="7">
        <f t="shared" si="39"/>
        <v>12.005887395310507</v>
      </c>
    </row>
    <row r="71" spans="1:19" x14ac:dyDescent="0.3">
      <c r="A71" s="1">
        <v>43</v>
      </c>
      <c r="B71" s="5">
        <v>0.80902777777777779</v>
      </c>
      <c r="C71" s="1" t="s">
        <v>19</v>
      </c>
      <c r="D71" s="1">
        <v>8</v>
      </c>
      <c r="E71" s="1">
        <v>9</v>
      </c>
      <c r="F71" s="1" t="s">
        <v>81</v>
      </c>
      <c r="G71" s="1">
        <v>49.18</v>
      </c>
      <c r="H71" s="1">
        <f>1+COUNTIFS(A:A,A71,G:G,"&gt;"&amp;G71)</f>
        <v>6</v>
      </c>
      <c r="I71" s="2">
        <f>AVERAGEIF(A:A,A71,G:G)</f>
        <v>49.190714285714286</v>
      </c>
      <c r="J71" s="2">
        <f t="shared" si="32"/>
        <v>-1.071428571428612E-2</v>
      </c>
      <c r="K71" s="2">
        <f t="shared" si="33"/>
        <v>89.989285714285714</v>
      </c>
      <c r="L71" s="2">
        <f t="shared" si="34"/>
        <v>221.26412924804893</v>
      </c>
      <c r="M71" s="2">
        <f>SUMIF(A:A,A71,L:L)</f>
        <v>4264.1892189493174</v>
      </c>
      <c r="N71" s="3">
        <f t="shared" si="35"/>
        <v>5.1888909681772448E-2</v>
      </c>
      <c r="O71" s="6">
        <f t="shared" si="36"/>
        <v>19.271940885496775</v>
      </c>
      <c r="P71" s="3">
        <f t="shared" si="37"/>
        <v>5.1888909681772448E-2</v>
      </c>
      <c r="Q71" s="3">
        <f>IF(ISNUMBER(P71),SUMIF(A:A,A71,P:P),"")</f>
        <v>0.79480931203100313</v>
      </c>
      <c r="R71" s="3">
        <f t="shared" si="38"/>
        <v>6.5284727916912491E-2</v>
      </c>
      <c r="S71" s="7">
        <f t="shared" si="39"/>
        <v>15.317518076703857</v>
      </c>
    </row>
    <row r="72" spans="1:19" x14ac:dyDescent="0.3">
      <c r="A72" s="1">
        <v>43</v>
      </c>
      <c r="B72" s="5">
        <v>0.80902777777777779</v>
      </c>
      <c r="C72" s="1" t="s">
        <v>19</v>
      </c>
      <c r="D72" s="1">
        <v>8</v>
      </c>
      <c r="E72" s="1">
        <v>13</v>
      </c>
      <c r="F72" s="1" t="s">
        <v>85</v>
      </c>
      <c r="G72" s="1">
        <v>48.43</v>
      </c>
      <c r="H72" s="1">
        <f>1+COUNTIFS(A:A,A72,G:G,"&gt;"&amp;G72)</f>
        <v>7</v>
      </c>
      <c r="I72" s="2">
        <f>AVERAGEIF(A:A,A72,G:G)</f>
        <v>49.190714285714286</v>
      </c>
      <c r="J72" s="2">
        <f t="shared" si="32"/>
        <v>-0.76071428571428612</v>
      </c>
      <c r="K72" s="2">
        <f t="shared" si="33"/>
        <v>89.239285714285714</v>
      </c>
      <c r="L72" s="2">
        <f t="shared" si="34"/>
        <v>211.52795038112833</v>
      </c>
      <c r="M72" s="2">
        <f>SUMIF(A:A,A72,L:L)</f>
        <v>4264.1892189493174</v>
      </c>
      <c r="N72" s="3">
        <f t="shared" si="35"/>
        <v>4.9605666990839618E-2</v>
      </c>
      <c r="O72" s="6">
        <f t="shared" si="36"/>
        <v>20.158987080743497</v>
      </c>
      <c r="P72" s="3">
        <f t="shared" si="37"/>
        <v>4.9605666990839618E-2</v>
      </c>
      <c r="Q72" s="3">
        <f>IF(ISNUMBER(P72),SUMIF(A:A,A72,P:P),"")</f>
        <v>0.79480931203100313</v>
      </c>
      <c r="R72" s="3">
        <f t="shared" si="38"/>
        <v>6.2412035490727422E-2</v>
      </c>
      <c r="S72" s="7">
        <f t="shared" si="39"/>
        <v>16.02255065288762</v>
      </c>
    </row>
    <row r="73" spans="1:19" x14ac:dyDescent="0.3">
      <c r="A73" s="1">
        <v>43</v>
      </c>
      <c r="B73" s="5">
        <v>0.80902777777777779</v>
      </c>
      <c r="C73" s="1" t="s">
        <v>19</v>
      </c>
      <c r="D73" s="1">
        <v>8</v>
      </c>
      <c r="E73" s="1">
        <v>3</v>
      </c>
      <c r="F73" s="1" t="s">
        <v>75</v>
      </c>
      <c r="G73" s="1">
        <v>45.39</v>
      </c>
      <c r="H73" s="1">
        <f>1+COUNTIFS(A:A,A73,G:G,"&gt;"&amp;G73)</f>
        <v>8</v>
      </c>
      <c r="I73" s="2">
        <f>AVERAGEIF(A:A,A73,G:G)</f>
        <v>49.190714285714286</v>
      </c>
      <c r="J73" s="2">
        <f t="shared" si="32"/>
        <v>-3.8007142857142853</v>
      </c>
      <c r="K73" s="2">
        <f t="shared" si="33"/>
        <v>86.199285714285708</v>
      </c>
      <c r="L73" s="2">
        <f t="shared" si="34"/>
        <v>176.25946508443042</v>
      </c>
      <c r="M73" s="2">
        <f>SUMIF(A:A,A73,L:L)</f>
        <v>4264.1892189493174</v>
      </c>
      <c r="N73" s="3">
        <f t="shared" si="35"/>
        <v>4.1334813263249184E-2</v>
      </c>
      <c r="O73" s="6">
        <f t="shared" si="36"/>
        <v>24.192682174013854</v>
      </c>
      <c r="P73" s="3" t="str">
        <f t="shared" si="37"/>
        <v/>
      </c>
      <c r="Q73" s="3" t="str">
        <f>IF(ISNUMBER(P73),SUMIF(A:A,A73,P:P),"")</f>
        <v/>
      </c>
      <c r="R73" s="3" t="str">
        <f t="shared" si="38"/>
        <v/>
      </c>
      <c r="S73" s="7" t="str">
        <f t="shared" si="39"/>
        <v/>
      </c>
    </row>
    <row r="74" spans="1:19" x14ac:dyDescent="0.3">
      <c r="A74" s="1">
        <v>43</v>
      </c>
      <c r="B74" s="5">
        <v>0.80902777777777779</v>
      </c>
      <c r="C74" s="1" t="s">
        <v>19</v>
      </c>
      <c r="D74" s="1">
        <v>8</v>
      </c>
      <c r="E74" s="1">
        <v>1</v>
      </c>
      <c r="F74" s="1" t="s">
        <v>73</v>
      </c>
      <c r="G74" s="1">
        <v>43.12</v>
      </c>
      <c r="H74" s="1">
        <f>1+COUNTIFS(A:A,A74,G:G,"&gt;"&amp;G74)</f>
        <v>9</v>
      </c>
      <c r="I74" s="2">
        <f>AVERAGEIF(A:A,A74,G:G)</f>
        <v>49.190714285714286</v>
      </c>
      <c r="J74" s="2">
        <f t="shared" si="32"/>
        <v>-6.0707142857142884</v>
      </c>
      <c r="K74" s="2">
        <f t="shared" si="33"/>
        <v>83.929285714285712</v>
      </c>
      <c r="L74" s="2">
        <f t="shared" si="34"/>
        <v>153.81600922697712</v>
      </c>
      <c r="M74" s="2">
        <f>SUMIF(A:A,A74,L:L)</f>
        <v>4264.1892189493174</v>
      </c>
      <c r="N74" s="3">
        <f t="shared" si="35"/>
        <v>3.6071572186207275E-2</v>
      </c>
      <c r="O74" s="6">
        <f t="shared" si="36"/>
        <v>27.722661902227014</v>
      </c>
      <c r="P74" s="3" t="str">
        <f t="shared" si="37"/>
        <v/>
      </c>
      <c r="Q74" s="3" t="str">
        <f>IF(ISNUMBER(P74),SUMIF(A:A,A74,P:P),"")</f>
        <v/>
      </c>
      <c r="R74" s="3" t="str">
        <f t="shared" si="38"/>
        <v/>
      </c>
      <c r="S74" s="7" t="str">
        <f t="shared" si="39"/>
        <v/>
      </c>
    </row>
    <row r="75" spans="1:19" x14ac:dyDescent="0.3">
      <c r="A75" s="1">
        <v>43</v>
      </c>
      <c r="B75" s="5">
        <v>0.80902777777777779</v>
      </c>
      <c r="C75" s="1" t="s">
        <v>19</v>
      </c>
      <c r="D75" s="1">
        <v>8</v>
      </c>
      <c r="E75" s="1">
        <v>4</v>
      </c>
      <c r="F75" s="1" t="s">
        <v>76</v>
      </c>
      <c r="G75" s="1">
        <v>42.35</v>
      </c>
      <c r="H75" s="1">
        <f>1+COUNTIFS(A:A,A75,G:G,"&gt;"&amp;G75)</f>
        <v>10</v>
      </c>
      <c r="I75" s="2">
        <f>AVERAGEIF(A:A,A75,G:G)</f>
        <v>49.190714285714286</v>
      </c>
      <c r="J75" s="2">
        <f t="shared" si="32"/>
        <v>-6.8407142857142844</v>
      </c>
      <c r="K75" s="2">
        <f t="shared" si="33"/>
        <v>83.159285714285716</v>
      </c>
      <c r="L75" s="2">
        <f t="shared" si="34"/>
        <v>146.87136605764263</v>
      </c>
      <c r="M75" s="2">
        <f>SUMIF(A:A,A75,L:L)</f>
        <v>4264.1892189493174</v>
      </c>
      <c r="N75" s="3">
        <f t="shared" si="35"/>
        <v>3.4442975795954775E-2</v>
      </c>
      <c r="O75" s="6">
        <f t="shared" si="36"/>
        <v>29.03349600000146</v>
      </c>
      <c r="P75" s="3" t="str">
        <f t="shared" si="37"/>
        <v/>
      </c>
      <c r="Q75" s="3" t="str">
        <f>IF(ISNUMBER(P75),SUMIF(A:A,A75,P:P),"")</f>
        <v/>
      </c>
      <c r="R75" s="3" t="str">
        <f t="shared" si="38"/>
        <v/>
      </c>
      <c r="S75" s="7" t="str">
        <f t="shared" si="39"/>
        <v/>
      </c>
    </row>
    <row r="76" spans="1:19" x14ac:dyDescent="0.3">
      <c r="A76" s="1">
        <v>43</v>
      </c>
      <c r="B76" s="5">
        <v>0.80902777777777779</v>
      </c>
      <c r="C76" s="1" t="s">
        <v>19</v>
      </c>
      <c r="D76" s="1">
        <v>8</v>
      </c>
      <c r="E76" s="1">
        <v>14</v>
      </c>
      <c r="F76" s="1" t="s">
        <v>86</v>
      </c>
      <c r="G76" s="1">
        <v>38.6</v>
      </c>
      <c r="H76" s="1">
        <f>1+COUNTIFS(A:A,A76,G:G,"&gt;"&amp;G76)</f>
        <v>11</v>
      </c>
      <c r="I76" s="2">
        <f>AVERAGEIF(A:A,A76,G:G)</f>
        <v>49.190714285714286</v>
      </c>
      <c r="J76" s="2">
        <f t="shared" si="32"/>
        <v>-10.590714285714284</v>
      </c>
      <c r="K76" s="2">
        <f t="shared" si="33"/>
        <v>79.409285714285716</v>
      </c>
      <c r="L76" s="2">
        <f t="shared" si="34"/>
        <v>117.27916786837315</v>
      </c>
      <c r="M76" s="2">
        <f>SUMIF(A:A,A76,L:L)</f>
        <v>4264.1892189493174</v>
      </c>
      <c r="N76" s="3">
        <f t="shared" si="35"/>
        <v>2.7503274795406561E-2</v>
      </c>
      <c r="O76" s="6">
        <f t="shared" si="36"/>
        <v>36.359306571267439</v>
      </c>
      <c r="P76" s="3" t="str">
        <f t="shared" si="37"/>
        <v/>
      </c>
      <c r="Q76" s="3" t="str">
        <f>IF(ISNUMBER(P76),SUMIF(A:A,A76,P:P),"")</f>
        <v/>
      </c>
      <c r="R76" s="3" t="str">
        <f t="shared" si="38"/>
        <v/>
      </c>
      <c r="S76" s="7" t="str">
        <f t="shared" si="39"/>
        <v/>
      </c>
    </row>
    <row r="77" spans="1:19" x14ac:dyDescent="0.3">
      <c r="A77" s="1">
        <v>43</v>
      </c>
      <c r="B77" s="5">
        <v>0.80902777777777779</v>
      </c>
      <c r="C77" s="1" t="s">
        <v>19</v>
      </c>
      <c r="D77" s="1">
        <v>8</v>
      </c>
      <c r="E77" s="1">
        <v>11</v>
      </c>
      <c r="F77" s="1" t="s">
        <v>83</v>
      </c>
      <c r="G77" s="1">
        <v>38.590000000000003</v>
      </c>
      <c r="H77" s="1">
        <f>1+COUNTIFS(A:A,A77,G:G,"&gt;"&amp;G77)</f>
        <v>12</v>
      </c>
      <c r="I77" s="2">
        <f>AVERAGEIF(A:A,A77,G:G)</f>
        <v>49.190714285714286</v>
      </c>
      <c r="J77" s="2">
        <f t="shared" si="32"/>
        <v>-10.600714285714282</v>
      </c>
      <c r="K77" s="2">
        <f t="shared" si="33"/>
        <v>79.399285714285725</v>
      </c>
      <c r="L77" s="2">
        <f t="shared" si="34"/>
        <v>117.20882147368098</v>
      </c>
      <c r="M77" s="2">
        <f>SUMIF(A:A,A77,L:L)</f>
        <v>4264.1892189493174</v>
      </c>
      <c r="N77" s="3">
        <f t="shared" si="35"/>
        <v>2.7486777780128823E-2</v>
      </c>
      <c r="O77" s="6">
        <f t="shared" si="36"/>
        <v>36.381128701194498</v>
      </c>
      <c r="P77" s="3" t="str">
        <f t="shared" si="37"/>
        <v/>
      </c>
      <c r="Q77" s="3" t="str">
        <f>IF(ISNUMBER(P77),SUMIF(A:A,A77,P:P),"")</f>
        <v/>
      </c>
      <c r="R77" s="3" t="str">
        <f t="shared" si="38"/>
        <v/>
      </c>
      <c r="S77" s="7" t="str">
        <f t="shared" si="39"/>
        <v/>
      </c>
    </row>
    <row r="78" spans="1:19" x14ac:dyDescent="0.3">
      <c r="A78" s="1">
        <v>43</v>
      </c>
      <c r="B78" s="5">
        <v>0.80902777777777779</v>
      </c>
      <c r="C78" s="1" t="s">
        <v>19</v>
      </c>
      <c r="D78" s="1">
        <v>8</v>
      </c>
      <c r="E78" s="1">
        <v>10</v>
      </c>
      <c r="F78" s="1" t="s">
        <v>82</v>
      </c>
      <c r="G78" s="1">
        <v>35.520000000000003</v>
      </c>
      <c r="H78" s="1">
        <f>1+COUNTIFS(A:A,A78,G:G,"&gt;"&amp;G78)</f>
        <v>13</v>
      </c>
      <c r="I78" s="2">
        <f>AVERAGEIF(A:A,A78,G:G)</f>
        <v>49.190714285714286</v>
      </c>
      <c r="J78" s="2">
        <f t="shared" ref="J78:J111" si="40">G78-I78</f>
        <v>-13.670714285714283</v>
      </c>
      <c r="K78" s="2">
        <f t="shared" ref="K78:K111" si="41">90+J78</f>
        <v>76.329285714285717</v>
      </c>
      <c r="L78" s="2">
        <f t="shared" ref="L78:L111" si="42">EXP(0.06*K78)</f>
        <v>97.490715015336235</v>
      </c>
      <c r="M78" s="2">
        <f>SUMIF(A:A,A78,L:L)</f>
        <v>4264.1892189493174</v>
      </c>
      <c r="N78" s="3">
        <f t="shared" ref="N78:N111" si="43">L78/M78</f>
        <v>2.2862661577517339E-2</v>
      </c>
      <c r="O78" s="6">
        <f t="shared" ref="O78:O111" si="44">1/N78</f>
        <v>43.739439374083155</v>
      </c>
      <c r="P78" s="3" t="str">
        <f t="shared" ref="P78:P111" si="45">IF(O78&gt;21,"",N78)</f>
        <v/>
      </c>
      <c r="Q78" s="3" t="str">
        <f>IF(ISNUMBER(P78),SUMIF(A:A,A78,P:P),"")</f>
        <v/>
      </c>
      <c r="R78" s="3" t="str">
        <f t="shared" ref="R78:R111" si="46">IFERROR(P78*(1/Q78),"")</f>
        <v/>
      </c>
      <c r="S78" s="7" t="str">
        <f t="shared" ref="S78:S111" si="47">IFERROR(1/R78,"")</f>
        <v/>
      </c>
    </row>
    <row r="79" spans="1:19" x14ac:dyDescent="0.3">
      <c r="A79" s="1">
        <v>43</v>
      </c>
      <c r="B79" s="5">
        <v>0.80902777777777779</v>
      </c>
      <c r="C79" s="1" t="s">
        <v>19</v>
      </c>
      <c r="D79" s="1">
        <v>8</v>
      </c>
      <c r="E79" s="1">
        <v>12</v>
      </c>
      <c r="F79" s="1" t="s">
        <v>84</v>
      </c>
      <c r="G79" s="1">
        <v>29.03</v>
      </c>
      <c r="H79" s="1">
        <f>1+COUNTIFS(A:A,A79,G:G,"&gt;"&amp;G79)</f>
        <v>14</v>
      </c>
      <c r="I79" s="2">
        <f>AVERAGEIF(A:A,A79,G:G)</f>
        <v>49.190714285714286</v>
      </c>
      <c r="J79" s="2">
        <f t="shared" si="40"/>
        <v>-20.160714285714285</v>
      </c>
      <c r="K79" s="2">
        <f t="shared" si="41"/>
        <v>69.839285714285722</v>
      </c>
      <c r="L79" s="2">
        <f t="shared" si="42"/>
        <v>66.0463747397486</v>
      </c>
      <c r="M79" s="2">
        <f>SUMIF(A:A,A79,L:L)</f>
        <v>4264.1892189493174</v>
      </c>
      <c r="N79" s="3">
        <f t="shared" si="43"/>
        <v>1.5488612570532743E-2</v>
      </c>
      <c r="O79" s="6">
        <f t="shared" si="44"/>
        <v>64.563562129671382</v>
      </c>
      <c r="P79" s="3" t="str">
        <f t="shared" si="45"/>
        <v/>
      </c>
      <c r="Q79" s="3" t="str">
        <f>IF(ISNUMBER(P79),SUMIF(A:A,A79,P:P),"")</f>
        <v/>
      </c>
      <c r="R79" s="3" t="str">
        <f t="shared" si="46"/>
        <v/>
      </c>
      <c r="S79" s="7" t="str">
        <f t="shared" si="47"/>
        <v/>
      </c>
    </row>
    <row r="80" spans="1:19" x14ac:dyDescent="0.3">
      <c r="A80" s="1"/>
      <c r="B80" s="5"/>
      <c r="C80" s="1"/>
      <c r="D80" s="1"/>
      <c r="E80" s="1"/>
      <c r="F80" s="1"/>
      <c r="G80" s="1"/>
      <c r="H80" s="1"/>
      <c r="I80" s="2"/>
      <c r="J80" s="2"/>
      <c r="K80" s="2"/>
      <c r="L80" s="2"/>
      <c r="M80" s="2"/>
      <c r="N80" s="3"/>
      <c r="O80" s="6"/>
      <c r="P80" s="3"/>
      <c r="Q80" s="3"/>
      <c r="R80" s="3"/>
      <c r="S80" s="7"/>
    </row>
    <row r="81" spans="1:19" x14ac:dyDescent="0.3">
      <c r="A81" s="1">
        <v>45</v>
      </c>
      <c r="B81" s="5">
        <v>0.83333333333333337</v>
      </c>
      <c r="C81" s="1" t="s">
        <v>19</v>
      </c>
      <c r="D81" s="1">
        <v>9</v>
      </c>
      <c r="E81" s="1">
        <v>2</v>
      </c>
      <c r="F81" s="1" t="s">
        <v>88</v>
      </c>
      <c r="G81" s="1">
        <v>68.11</v>
      </c>
      <c r="H81" s="1">
        <f>1+COUNTIFS(A:A,A81,G:G,"&gt;"&amp;G81)</f>
        <v>1</v>
      </c>
      <c r="I81" s="2">
        <f>AVERAGEIF(A:A,A81,G:G)</f>
        <v>48.725714285714282</v>
      </c>
      <c r="J81" s="2">
        <f t="shared" si="40"/>
        <v>19.384285714285717</v>
      </c>
      <c r="K81" s="2">
        <f t="shared" si="41"/>
        <v>109.38428571428571</v>
      </c>
      <c r="L81" s="2">
        <f t="shared" si="42"/>
        <v>708.43417187845898</v>
      </c>
      <c r="M81" s="2">
        <f>SUMIF(A:A,A81,L:L)</f>
        <v>3986.1444406152409</v>
      </c>
      <c r="N81" s="3">
        <f t="shared" si="43"/>
        <v>0.17772415988245419</v>
      </c>
      <c r="O81" s="6">
        <f t="shared" si="44"/>
        <v>5.6266970155402323</v>
      </c>
      <c r="P81" s="3">
        <f t="shared" si="45"/>
        <v>0.17772415988245419</v>
      </c>
      <c r="Q81" s="3">
        <f>IF(ISNUMBER(P81),SUMIF(A:A,A81,P:P),"")</f>
        <v>0.86100649041197186</v>
      </c>
      <c r="R81" s="3">
        <f t="shared" si="46"/>
        <v>0.20641442528199438</v>
      </c>
      <c r="S81" s="7">
        <f t="shared" si="47"/>
        <v>4.8446226499618117</v>
      </c>
    </row>
    <row r="82" spans="1:19" x14ac:dyDescent="0.3">
      <c r="A82" s="1">
        <v>45</v>
      </c>
      <c r="B82" s="5">
        <v>0.83333333333333337</v>
      </c>
      <c r="C82" s="1" t="s">
        <v>19</v>
      </c>
      <c r="D82" s="1">
        <v>9</v>
      </c>
      <c r="E82" s="1">
        <v>6</v>
      </c>
      <c r="F82" s="1" t="s">
        <v>92</v>
      </c>
      <c r="G82" s="1">
        <v>61.43</v>
      </c>
      <c r="H82" s="1">
        <f>1+COUNTIFS(A:A,A82,G:G,"&gt;"&amp;G82)</f>
        <v>2</v>
      </c>
      <c r="I82" s="2">
        <f>AVERAGEIF(A:A,A82,G:G)</f>
        <v>48.725714285714282</v>
      </c>
      <c r="J82" s="2">
        <f t="shared" si="40"/>
        <v>12.704285714285717</v>
      </c>
      <c r="K82" s="2">
        <f t="shared" si="41"/>
        <v>102.70428571428572</v>
      </c>
      <c r="L82" s="2">
        <f t="shared" si="42"/>
        <v>474.49787652574884</v>
      </c>
      <c r="M82" s="2">
        <f>SUMIF(A:A,A82,L:L)</f>
        <v>3986.1444406152409</v>
      </c>
      <c r="N82" s="3">
        <f t="shared" si="43"/>
        <v>0.11903679949252229</v>
      </c>
      <c r="O82" s="6">
        <f t="shared" si="44"/>
        <v>8.4007634971975076</v>
      </c>
      <c r="P82" s="3">
        <f t="shared" si="45"/>
        <v>0.11903679949252229</v>
      </c>
      <c r="Q82" s="3">
        <f>IF(ISNUMBER(P82),SUMIF(A:A,A82,P:P),"")</f>
        <v>0.86100649041197186</v>
      </c>
      <c r="R82" s="3">
        <f t="shared" si="46"/>
        <v>0.1382530803403885</v>
      </c>
      <c r="S82" s="7">
        <f t="shared" si="47"/>
        <v>7.2331118955030291</v>
      </c>
    </row>
    <row r="83" spans="1:19" x14ac:dyDescent="0.3">
      <c r="A83" s="1">
        <v>45</v>
      </c>
      <c r="B83" s="5">
        <v>0.83333333333333337</v>
      </c>
      <c r="C83" s="1" t="s">
        <v>19</v>
      </c>
      <c r="D83" s="1">
        <v>9</v>
      </c>
      <c r="E83" s="1">
        <v>1</v>
      </c>
      <c r="F83" s="1" t="s">
        <v>87</v>
      </c>
      <c r="G83" s="1">
        <v>60.81</v>
      </c>
      <c r="H83" s="1">
        <f>1+COUNTIFS(A:A,A83,G:G,"&gt;"&amp;G83)</f>
        <v>3</v>
      </c>
      <c r="I83" s="2">
        <f>AVERAGEIF(A:A,A83,G:G)</f>
        <v>48.725714285714282</v>
      </c>
      <c r="J83" s="2">
        <f t="shared" si="40"/>
        <v>12.08428571428572</v>
      </c>
      <c r="K83" s="2">
        <f t="shared" si="41"/>
        <v>102.08428571428573</v>
      </c>
      <c r="L83" s="2">
        <f t="shared" si="42"/>
        <v>457.17083657032583</v>
      </c>
      <c r="M83" s="2">
        <f>SUMIF(A:A,A83,L:L)</f>
        <v>3986.1444406152409</v>
      </c>
      <c r="N83" s="3">
        <f t="shared" si="43"/>
        <v>0.11468998260879976</v>
      </c>
      <c r="O83" s="6">
        <f t="shared" si="44"/>
        <v>8.7191573078438456</v>
      </c>
      <c r="P83" s="3">
        <f t="shared" si="45"/>
        <v>0.11468998260879976</v>
      </c>
      <c r="Q83" s="3">
        <f>IF(ISNUMBER(P83),SUMIF(A:A,A83,P:P),"")</f>
        <v>0.86100649041197186</v>
      </c>
      <c r="R83" s="3">
        <f t="shared" si="46"/>
        <v>0.1332045505881416</v>
      </c>
      <c r="S83" s="7">
        <f t="shared" si="47"/>
        <v>7.5072510329765265</v>
      </c>
    </row>
    <row r="84" spans="1:19" x14ac:dyDescent="0.3">
      <c r="A84" s="1">
        <v>45</v>
      </c>
      <c r="B84" s="5">
        <v>0.83333333333333337</v>
      </c>
      <c r="C84" s="1" t="s">
        <v>19</v>
      </c>
      <c r="D84" s="1">
        <v>9</v>
      </c>
      <c r="E84" s="1">
        <v>11</v>
      </c>
      <c r="F84" s="1" t="s">
        <v>97</v>
      </c>
      <c r="G84" s="1">
        <v>58.99</v>
      </c>
      <c r="H84" s="1">
        <f>1+COUNTIFS(A:A,A84,G:G,"&gt;"&amp;G84)</f>
        <v>4</v>
      </c>
      <c r="I84" s="2">
        <f>AVERAGEIF(A:A,A84,G:G)</f>
        <v>48.725714285714282</v>
      </c>
      <c r="J84" s="2">
        <f t="shared" si="40"/>
        <v>10.26428571428572</v>
      </c>
      <c r="K84" s="2">
        <f t="shared" si="41"/>
        <v>100.26428571428572</v>
      </c>
      <c r="L84" s="2">
        <f t="shared" si="42"/>
        <v>409.87701154532988</v>
      </c>
      <c r="M84" s="2">
        <f>SUMIF(A:A,A84,L:L)</f>
        <v>3986.1444406152409</v>
      </c>
      <c r="N84" s="3">
        <f t="shared" si="43"/>
        <v>0.10282542884523961</v>
      </c>
      <c r="O84" s="6">
        <f t="shared" si="44"/>
        <v>9.7252208060817225</v>
      </c>
      <c r="P84" s="3">
        <f t="shared" si="45"/>
        <v>0.10282542884523961</v>
      </c>
      <c r="Q84" s="3">
        <f>IF(ISNUMBER(P84),SUMIF(A:A,A84,P:P),"")</f>
        <v>0.86100649041197186</v>
      </c>
      <c r="R84" s="3">
        <f t="shared" si="46"/>
        <v>0.11942468493592887</v>
      </c>
      <c r="S84" s="7">
        <f t="shared" si="47"/>
        <v>8.3734782347259138</v>
      </c>
    </row>
    <row r="85" spans="1:19" x14ac:dyDescent="0.3">
      <c r="A85" s="1">
        <v>45</v>
      </c>
      <c r="B85" s="5">
        <v>0.83333333333333337</v>
      </c>
      <c r="C85" s="1" t="s">
        <v>19</v>
      </c>
      <c r="D85" s="1">
        <v>9</v>
      </c>
      <c r="E85" s="1">
        <v>4</v>
      </c>
      <c r="F85" s="1" t="s">
        <v>90</v>
      </c>
      <c r="G85" s="1">
        <v>57.9</v>
      </c>
      <c r="H85" s="1">
        <f>1+COUNTIFS(A:A,A85,G:G,"&gt;"&amp;G85)</f>
        <v>5</v>
      </c>
      <c r="I85" s="2">
        <f>AVERAGEIF(A:A,A85,G:G)</f>
        <v>48.725714285714282</v>
      </c>
      <c r="J85" s="2">
        <f t="shared" si="40"/>
        <v>9.1742857142857162</v>
      </c>
      <c r="K85" s="2">
        <f t="shared" si="41"/>
        <v>99.174285714285716</v>
      </c>
      <c r="L85" s="2">
        <f t="shared" si="42"/>
        <v>383.92880926338745</v>
      </c>
      <c r="M85" s="2">
        <f>SUMIF(A:A,A85,L:L)</f>
        <v>3986.1444406152409</v>
      </c>
      <c r="N85" s="3">
        <f t="shared" si="43"/>
        <v>9.6315829740512365E-2</v>
      </c>
      <c r="O85" s="6">
        <f t="shared" si="44"/>
        <v>10.382509320577238</v>
      </c>
      <c r="P85" s="3">
        <f t="shared" si="45"/>
        <v>9.6315829740512365E-2</v>
      </c>
      <c r="Q85" s="3">
        <f>IF(ISNUMBER(P85),SUMIF(A:A,A85,P:P),"")</f>
        <v>0.86100649041197186</v>
      </c>
      <c r="R85" s="3">
        <f t="shared" si="46"/>
        <v>0.11186423193445086</v>
      </c>
      <c r="S85" s="7">
        <f t="shared" si="47"/>
        <v>8.9394079117797958</v>
      </c>
    </row>
    <row r="86" spans="1:19" x14ac:dyDescent="0.3">
      <c r="A86" s="1">
        <v>45</v>
      </c>
      <c r="B86" s="5">
        <v>0.83333333333333337</v>
      </c>
      <c r="C86" s="1" t="s">
        <v>19</v>
      </c>
      <c r="D86" s="1">
        <v>9</v>
      </c>
      <c r="E86" s="1">
        <v>3</v>
      </c>
      <c r="F86" s="1" t="s">
        <v>89</v>
      </c>
      <c r="G86" s="1">
        <v>55.01</v>
      </c>
      <c r="H86" s="1">
        <f>1+COUNTIFS(A:A,A86,G:G,"&gt;"&amp;G86)</f>
        <v>6</v>
      </c>
      <c r="I86" s="2">
        <f>AVERAGEIF(A:A,A86,G:G)</f>
        <v>48.725714285714282</v>
      </c>
      <c r="J86" s="2">
        <f t="shared" si="40"/>
        <v>6.2842857142857156</v>
      </c>
      <c r="K86" s="2">
        <f t="shared" si="41"/>
        <v>96.284285714285716</v>
      </c>
      <c r="L86" s="2">
        <f t="shared" si="42"/>
        <v>322.80781394029714</v>
      </c>
      <c r="M86" s="2">
        <f>SUMIF(A:A,A86,L:L)</f>
        <v>3986.1444406152409</v>
      </c>
      <c r="N86" s="3">
        <f t="shared" si="43"/>
        <v>8.0982467833120825E-2</v>
      </c>
      <c r="O86" s="6">
        <f t="shared" si="44"/>
        <v>12.348351769924854</v>
      </c>
      <c r="P86" s="3">
        <f t="shared" si="45"/>
        <v>8.0982467833120825E-2</v>
      </c>
      <c r="Q86" s="3">
        <f>IF(ISNUMBER(P86),SUMIF(A:A,A86,P:P),"")</f>
        <v>0.86100649041197186</v>
      </c>
      <c r="R86" s="3">
        <f t="shared" si="46"/>
        <v>9.4055583476928925E-2</v>
      </c>
      <c r="S86" s="7">
        <f t="shared" si="47"/>
        <v>10.632011019795458</v>
      </c>
    </row>
    <row r="87" spans="1:19" x14ac:dyDescent="0.3">
      <c r="A87" s="1">
        <v>45</v>
      </c>
      <c r="B87" s="5">
        <v>0.83333333333333337</v>
      </c>
      <c r="C87" s="1" t="s">
        <v>19</v>
      </c>
      <c r="D87" s="1">
        <v>9</v>
      </c>
      <c r="E87" s="1">
        <v>7</v>
      </c>
      <c r="F87" s="1" t="s">
        <v>93</v>
      </c>
      <c r="G87" s="1">
        <v>51.16</v>
      </c>
      <c r="H87" s="1">
        <f>1+COUNTIFS(A:A,A87,G:G,"&gt;"&amp;G87)</f>
        <v>7</v>
      </c>
      <c r="I87" s="2">
        <f>AVERAGEIF(A:A,A87,G:G)</f>
        <v>48.725714285714282</v>
      </c>
      <c r="J87" s="2">
        <f t="shared" si="40"/>
        <v>2.4342857142857142</v>
      </c>
      <c r="K87" s="2">
        <f t="shared" si="41"/>
        <v>92.434285714285721</v>
      </c>
      <c r="L87" s="2">
        <f t="shared" si="42"/>
        <v>256.22530186897546</v>
      </c>
      <c r="M87" s="2">
        <f>SUMIF(A:A,A87,L:L)</f>
        <v>3986.1444406152409</v>
      </c>
      <c r="N87" s="3">
        <f t="shared" si="43"/>
        <v>6.4278980776077549E-2</v>
      </c>
      <c r="O87" s="6">
        <f t="shared" si="44"/>
        <v>15.557185069309096</v>
      </c>
      <c r="P87" s="3">
        <f t="shared" si="45"/>
        <v>6.4278980776077549E-2</v>
      </c>
      <c r="Q87" s="3">
        <f>IF(ISNUMBER(P87),SUMIF(A:A,A87,P:P),"")</f>
        <v>0.86100649041197186</v>
      </c>
      <c r="R87" s="3">
        <f t="shared" si="46"/>
        <v>7.4655628606610763E-2</v>
      </c>
      <c r="S87" s="7">
        <f t="shared" si="47"/>
        <v>13.394837317215355</v>
      </c>
    </row>
    <row r="88" spans="1:19" x14ac:dyDescent="0.3">
      <c r="A88" s="1">
        <v>45</v>
      </c>
      <c r="B88" s="5">
        <v>0.83333333333333337</v>
      </c>
      <c r="C88" s="1" t="s">
        <v>19</v>
      </c>
      <c r="D88" s="1">
        <v>9</v>
      </c>
      <c r="E88" s="1">
        <v>10</v>
      </c>
      <c r="F88" s="1" t="s">
        <v>96</v>
      </c>
      <c r="G88" s="1">
        <v>48.79</v>
      </c>
      <c r="H88" s="1">
        <f>1+COUNTIFS(A:A,A88,G:G,"&gt;"&amp;G88)</f>
        <v>8</v>
      </c>
      <c r="I88" s="2">
        <f>AVERAGEIF(A:A,A88,G:G)</f>
        <v>48.725714285714282</v>
      </c>
      <c r="J88" s="2">
        <f t="shared" si="40"/>
        <v>6.4285714285716722E-2</v>
      </c>
      <c r="K88" s="2">
        <f t="shared" si="41"/>
        <v>90.064285714285717</v>
      </c>
      <c r="L88" s="2">
        <f t="shared" si="42"/>
        <v>222.26206149320669</v>
      </c>
      <c r="M88" s="2">
        <f>SUMIF(A:A,A88,L:L)</f>
        <v>3986.1444406152409</v>
      </c>
      <c r="N88" s="3">
        <f t="shared" si="43"/>
        <v>5.5758657219882803E-2</v>
      </c>
      <c r="O88" s="6">
        <f t="shared" si="44"/>
        <v>17.934434756140668</v>
      </c>
      <c r="P88" s="3">
        <f t="shared" si="45"/>
        <v>5.5758657219882803E-2</v>
      </c>
      <c r="Q88" s="3">
        <f>IF(ISNUMBER(P88),SUMIF(A:A,A88,P:P),"")</f>
        <v>0.86100649041197186</v>
      </c>
      <c r="R88" s="3">
        <f t="shared" si="46"/>
        <v>6.4759857028724097E-2</v>
      </c>
      <c r="S88" s="7">
        <f t="shared" si="47"/>
        <v>15.441664726907167</v>
      </c>
    </row>
    <row r="89" spans="1:19" x14ac:dyDescent="0.3">
      <c r="A89" s="1">
        <v>45</v>
      </c>
      <c r="B89" s="5">
        <v>0.83333333333333337</v>
      </c>
      <c r="C89" s="1" t="s">
        <v>19</v>
      </c>
      <c r="D89" s="1">
        <v>9</v>
      </c>
      <c r="E89" s="1">
        <v>8</v>
      </c>
      <c r="F89" s="1" t="s">
        <v>94</v>
      </c>
      <c r="G89" s="1">
        <v>46.77</v>
      </c>
      <c r="H89" s="1">
        <f>1+COUNTIFS(A:A,A89,G:G,"&gt;"&amp;G89)</f>
        <v>9</v>
      </c>
      <c r="I89" s="2">
        <f>AVERAGEIF(A:A,A89,G:G)</f>
        <v>48.725714285714282</v>
      </c>
      <c r="J89" s="2">
        <f t="shared" si="40"/>
        <v>-1.9557142857142793</v>
      </c>
      <c r="K89" s="2">
        <f t="shared" si="41"/>
        <v>88.044285714285721</v>
      </c>
      <c r="L89" s="2">
        <f t="shared" si="42"/>
        <v>196.89235200359101</v>
      </c>
      <c r="M89" s="2">
        <f>SUMIF(A:A,A89,L:L)</f>
        <v>3986.1444406152409</v>
      </c>
      <c r="N89" s="3">
        <f t="shared" si="43"/>
        <v>4.9394184013362472E-2</v>
      </c>
      <c r="O89" s="6">
        <f t="shared" si="44"/>
        <v>20.245298509830079</v>
      </c>
      <c r="P89" s="3">
        <f t="shared" si="45"/>
        <v>4.9394184013362472E-2</v>
      </c>
      <c r="Q89" s="3">
        <f>IF(ISNUMBER(P89),SUMIF(A:A,A89,P:P),"")</f>
        <v>0.86100649041197186</v>
      </c>
      <c r="R89" s="3">
        <f t="shared" si="46"/>
        <v>5.736795780683196E-2</v>
      </c>
      <c r="S89" s="7">
        <f t="shared" si="47"/>
        <v>17.431333417291523</v>
      </c>
    </row>
    <row r="90" spans="1:19" x14ac:dyDescent="0.3">
      <c r="A90" s="1">
        <v>45</v>
      </c>
      <c r="B90" s="5">
        <v>0.83333333333333337</v>
      </c>
      <c r="C90" s="1" t="s">
        <v>19</v>
      </c>
      <c r="D90" s="1">
        <v>9</v>
      </c>
      <c r="E90" s="1">
        <v>5</v>
      </c>
      <c r="F90" s="1" t="s">
        <v>91</v>
      </c>
      <c r="G90" s="1">
        <v>44.42</v>
      </c>
      <c r="H90" s="1">
        <f>1+COUNTIFS(A:A,A90,G:G,"&gt;"&amp;G90)</f>
        <v>10</v>
      </c>
      <c r="I90" s="2">
        <f>AVERAGEIF(A:A,A90,G:G)</f>
        <v>48.725714285714282</v>
      </c>
      <c r="J90" s="2">
        <f t="shared" si="40"/>
        <v>-4.3057142857142807</v>
      </c>
      <c r="K90" s="2">
        <f t="shared" si="41"/>
        <v>85.694285714285712</v>
      </c>
      <c r="L90" s="2">
        <f t="shared" si="42"/>
        <v>170.99890327013355</v>
      </c>
      <c r="M90" s="2">
        <f>SUMIF(A:A,A90,L:L)</f>
        <v>3986.1444406152409</v>
      </c>
      <c r="N90" s="3">
        <f t="shared" si="43"/>
        <v>4.2898320875633084E-2</v>
      </c>
      <c r="O90" s="6">
        <f t="shared" si="44"/>
        <v>23.310935710027188</v>
      </c>
      <c r="P90" s="3" t="str">
        <f t="shared" si="45"/>
        <v/>
      </c>
      <c r="Q90" s="3" t="str">
        <f>IF(ISNUMBER(P90),SUMIF(A:A,A90,P:P),"")</f>
        <v/>
      </c>
      <c r="R90" s="3" t="str">
        <f t="shared" si="46"/>
        <v/>
      </c>
      <c r="S90" s="7" t="str">
        <f t="shared" si="47"/>
        <v/>
      </c>
    </row>
    <row r="91" spans="1:19" x14ac:dyDescent="0.3">
      <c r="A91" s="1">
        <v>45</v>
      </c>
      <c r="B91" s="5">
        <v>0.83333333333333337</v>
      </c>
      <c r="C91" s="1" t="s">
        <v>19</v>
      </c>
      <c r="D91" s="1">
        <v>9</v>
      </c>
      <c r="E91" s="1">
        <v>13</v>
      </c>
      <c r="F91" s="1" t="s">
        <v>99</v>
      </c>
      <c r="G91" s="1">
        <v>43.33</v>
      </c>
      <c r="H91" s="1">
        <f>1+COUNTIFS(A:A,A91,G:G,"&gt;"&amp;G91)</f>
        <v>11</v>
      </c>
      <c r="I91" s="2">
        <f>AVERAGEIF(A:A,A91,G:G)</f>
        <v>48.725714285714282</v>
      </c>
      <c r="J91" s="2">
        <f t="shared" si="40"/>
        <v>-5.3957142857142841</v>
      </c>
      <c r="K91" s="2">
        <f t="shared" si="41"/>
        <v>84.604285714285709</v>
      </c>
      <c r="L91" s="2">
        <f t="shared" si="42"/>
        <v>160.17342634154255</v>
      </c>
      <c r="M91" s="2">
        <f>SUMIF(A:A,A91,L:L)</f>
        <v>3986.1444406152409</v>
      </c>
      <c r="N91" s="3">
        <f t="shared" si="43"/>
        <v>4.0182544493249872E-2</v>
      </c>
      <c r="O91" s="6">
        <f t="shared" si="44"/>
        <v>24.886427990342586</v>
      </c>
      <c r="P91" s="3" t="str">
        <f t="shared" si="45"/>
        <v/>
      </c>
      <c r="Q91" s="3" t="str">
        <f>IF(ISNUMBER(P91),SUMIF(A:A,A91,P:P),"")</f>
        <v/>
      </c>
      <c r="R91" s="3" t="str">
        <f t="shared" si="46"/>
        <v/>
      </c>
      <c r="S91" s="7" t="str">
        <f t="shared" si="47"/>
        <v/>
      </c>
    </row>
    <row r="92" spans="1:19" x14ac:dyDescent="0.3">
      <c r="A92" s="1">
        <v>45</v>
      </c>
      <c r="B92" s="5">
        <v>0.83333333333333337</v>
      </c>
      <c r="C92" s="1" t="s">
        <v>19</v>
      </c>
      <c r="D92" s="1">
        <v>9</v>
      </c>
      <c r="E92" s="1">
        <v>12</v>
      </c>
      <c r="F92" s="1" t="s">
        <v>98</v>
      </c>
      <c r="G92" s="1">
        <v>35.770000000000003</v>
      </c>
      <c r="H92" s="1">
        <f>1+COUNTIFS(A:A,A92,G:G,"&gt;"&amp;G92)</f>
        <v>12</v>
      </c>
      <c r="I92" s="2">
        <f>AVERAGEIF(A:A,A92,G:G)</f>
        <v>48.725714285714282</v>
      </c>
      <c r="J92" s="2">
        <f t="shared" si="40"/>
        <v>-12.955714285714279</v>
      </c>
      <c r="K92" s="2">
        <f t="shared" si="41"/>
        <v>77.044285714285721</v>
      </c>
      <c r="L92" s="2">
        <f t="shared" si="42"/>
        <v>101.7640748842654</v>
      </c>
      <c r="M92" s="2">
        <f>SUMIF(A:A,A92,L:L)</f>
        <v>3986.1444406152409</v>
      </c>
      <c r="N92" s="3">
        <f t="shared" si="43"/>
        <v>2.5529449923434946E-2</v>
      </c>
      <c r="O92" s="6">
        <f t="shared" si="44"/>
        <v>39.170448364500118</v>
      </c>
      <c r="P92" s="3" t="str">
        <f t="shared" si="45"/>
        <v/>
      </c>
      <c r="Q92" s="3" t="str">
        <f>IF(ISNUMBER(P92),SUMIF(A:A,A92,P:P),"")</f>
        <v/>
      </c>
      <c r="R92" s="3" t="str">
        <f t="shared" si="46"/>
        <v/>
      </c>
      <c r="S92" s="7" t="str">
        <f t="shared" si="47"/>
        <v/>
      </c>
    </row>
    <row r="93" spans="1:19" x14ac:dyDescent="0.3">
      <c r="A93" s="1">
        <v>45</v>
      </c>
      <c r="B93" s="5">
        <v>0.83333333333333337</v>
      </c>
      <c r="C93" s="1" t="s">
        <v>19</v>
      </c>
      <c r="D93" s="1">
        <v>9</v>
      </c>
      <c r="E93" s="1">
        <v>9</v>
      </c>
      <c r="F93" s="1" t="s">
        <v>95</v>
      </c>
      <c r="G93" s="1">
        <v>33.76</v>
      </c>
      <c r="H93" s="1">
        <f>1+COUNTIFS(A:A,A93,G:G,"&gt;"&amp;G93)</f>
        <v>13</v>
      </c>
      <c r="I93" s="2">
        <f>AVERAGEIF(A:A,A93,G:G)</f>
        <v>48.725714285714282</v>
      </c>
      <c r="J93" s="2">
        <f t="shared" si="40"/>
        <v>-14.965714285714284</v>
      </c>
      <c r="K93" s="2">
        <f t="shared" si="41"/>
        <v>75.034285714285716</v>
      </c>
      <c r="L93" s="2">
        <f t="shared" si="42"/>
        <v>90.202499998773106</v>
      </c>
      <c r="M93" s="2">
        <f>SUMIF(A:A,A93,L:L)</f>
        <v>3986.1444406152409</v>
      </c>
      <c r="N93" s="3">
        <f t="shared" si="43"/>
        <v>2.2629009395567917E-2</v>
      </c>
      <c r="O93" s="6">
        <f t="shared" si="44"/>
        <v>44.191063891460423</v>
      </c>
      <c r="P93" s="3" t="str">
        <f t="shared" si="45"/>
        <v/>
      </c>
      <c r="Q93" s="3" t="str">
        <f>IF(ISNUMBER(P93),SUMIF(A:A,A93,P:P),"")</f>
        <v/>
      </c>
      <c r="R93" s="3" t="str">
        <f t="shared" si="46"/>
        <v/>
      </c>
      <c r="S93" s="7" t="str">
        <f t="shared" si="47"/>
        <v/>
      </c>
    </row>
    <row r="94" spans="1:19" x14ac:dyDescent="0.3">
      <c r="A94" s="1">
        <v>45</v>
      </c>
      <c r="B94" s="5">
        <v>0.83333333333333337</v>
      </c>
      <c r="C94" s="1" t="s">
        <v>19</v>
      </c>
      <c r="D94" s="1">
        <v>9</v>
      </c>
      <c r="E94" s="1">
        <v>14</v>
      </c>
      <c r="F94" s="1" t="s">
        <v>100</v>
      </c>
      <c r="G94" s="1">
        <v>15.91</v>
      </c>
      <c r="H94" s="1">
        <f>1+COUNTIFS(A:A,A94,G:G,"&gt;"&amp;G94)</f>
        <v>14</v>
      </c>
      <c r="I94" s="2">
        <f>AVERAGEIF(A:A,A94,G:G)</f>
        <v>48.725714285714282</v>
      </c>
      <c r="J94" s="2">
        <f t="shared" si="40"/>
        <v>-32.815714285714279</v>
      </c>
      <c r="K94" s="2">
        <f t="shared" si="41"/>
        <v>57.184285714285721</v>
      </c>
      <c r="L94" s="2">
        <f t="shared" si="42"/>
        <v>30.909301031205501</v>
      </c>
      <c r="M94" s="2">
        <f>SUMIF(A:A,A94,L:L)</f>
        <v>3986.1444406152409</v>
      </c>
      <c r="N94" s="3">
        <f t="shared" si="43"/>
        <v>7.754184900142457E-3</v>
      </c>
      <c r="O94" s="6">
        <f t="shared" si="44"/>
        <v>128.96261991142723</v>
      </c>
      <c r="P94" s="3" t="str">
        <f t="shared" si="45"/>
        <v/>
      </c>
      <c r="Q94" s="3" t="str">
        <f>IF(ISNUMBER(P94),SUMIF(A:A,A94,P:P),"")</f>
        <v/>
      </c>
      <c r="R94" s="3" t="str">
        <f t="shared" si="46"/>
        <v/>
      </c>
      <c r="S94" s="7" t="str">
        <f t="shared" si="47"/>
        <v/>
      </c>
    </row>
    <row r="95" spans="1:19" x14ac:dyDescent="0.3">
      <c r="A95" s="1"/>
      <c r="B95" s="5"/>
      <c r="C95" s="1"/>
      <c r="D95" s="1"/>
      <c r="E95" s="1"/>
      <c r="F95" s="1"/>
      <c r="G95" s="1"/>
      <c r="H95" s="1"/>
      <c r="I95" s="2"/>
      <c r="J95" s="2"/>
      <c r="K95" s="2"/>
      <c r="L95" s="2"/>
      <c r="M95" s="2"/>
      <c r="N95" s="3"/>
      <c r="O95" s="6"/>
      <c r="P95" s="3"/>
      <c r="Q95" s="3"/>
      <c r="R95" s="3"/>
      <c r="S95" s="7"/>
    </row>
    <row r="96" spans="1:19" x14ac:dyDescent="0.3">
      <c r="A96" s="1">
        <v>47</v>
      </c>
      <c r="B96" s="5">
        <v>0.86111111111111116</v>
      </c>
      <c r="C96" s="1" t="s">
        <v>19</v>
      </c>
      <c r="D96" s="1">
        <v>10</v>
      </c>
      <c r="E96" s="1">
        <v>8</v>
      </c>
      <c r="F96" s="1" t="s">
        <v>108</v>
      </c>
      <c r="G96" s="1">
        <v>70.84</v>
      </c>
      <c r="H96" s="1">
        <f>1+COUNTIFS(A:A,A96,G:G,"&gt;"&amp;G96)</f>
        <v>1</v>
      </c>
      <c r="I96" s="2">
        <f>AVERAGEIF(A:A,A96,G:G)</f>
        <v>46.764375000000015</v>
      </c>
      <c r="J96" s="2">
        <f t="shared" si="40"/>
        <v>24.075624999999988</v>
      </c>
      <c r="K96" s="2">
        <f t="shared" si="41"/>
        <v>114.07562499999999</v>
      </c>
      <c r="L96" s="2">
        <f t="shared" si="42"/>
        <v>938.73901379948916</v>
      </c>
      <c r="M96" s="2">
        <f>SUMIF(A:A,A96,L:L)</f>
        <v>4760.7400173941305</v>
      </c>
      <c r="N96" s="3">
        <f t="shared" si="43"/>
        <v>0.19718342324295277</v>
      </c>
      <c r="O96" s="6">
        <f t="shared" si="44"/>
        <v>5.0714202216069877</v>
      </c>
      <c r="P96" s="3">
        <f t="shared" si="45"/>
        <v>0.19718342324295277</v>
      </c>
      <c r="Q96" s="3">
        <f>IF(ISNUMBER(P96),SUMIF(A:A,A96,P:P),"")</f>
        <v>0.73056402954517963</v>
      </c>
      <c r="R96" s="3">
        <f t="shared" si="46"/>
        <v>0.26990573757882852</v>
      </c>
      <c r="S96" s="7">
        <f t="shared" si="47"/>
        <v>3.7049971926141088</v>
      </c>
    </row>
    <row r="97" spans="1:19" x14ac:dyDescent="0.3">
      <c r="A97" s="1">
        <v>47</v>
      </c>
      <c r="B97" s="5">
        <v>0.86111111111111116</v>
      </c>
      <c r="C97" s="1" t="s">
        <v>19</v>
      </c>
      <c r="D97" s="1">
        <v>10</v>
      </c>
      <c r="E97" s="1">
        <v>6</v>
      </c>
      <c r="F97" s="1" t="s">
        <v>106</v>
      </c>
      <c r="G97" s="1">
        <v>66.87</v>
      </c>
      <c r="H97" s="1">
        <f>1+COUNTIFS(A:A,A97,G:G,"&gt;"&amp;G97)</f>
        <v>2</v>
      </c>
      <c r="I97" s="2">
        <f>AVERAGEIF(A:A,A97,G:G)</f>
        <v>46.764375000000015</v>
      </c>
      <c r="J97" s="2">
        <f t="shared" si="40"/>
        <v>20.105624999999989</v>
      </c>
      <c r="K97" s="2">
        <f t="shared" si="41"/>
        <v>110.10562499999999</v>
      </c>
      <c r="L97" s="2">
        <f t="shared" si="42"/>
        <v>739.76864838543361</v>
      </c>
      <c r="M97" s="2">
        <f>SUMIF(A:A,A97,L:L)</f>
        <v>4760.7400173941305</v>
      </c>
      <c r="N97" s="3">
        <f t="shared" si="43"/>
        <v>0.15538942384641247</v>
      </c>
      <c r="O97" s="6">
        <f t="shared" si="44"/>
        <v>6.4354444160138211</v>
      </c>
      <c r="P97" s="3">
        <f t="shared" si="45"/>
        <v>0.15538942384641247</v>
      </c>
      <c r="Q97" s="3">
        <f>IF(ISNUMBER(P97),SUMIF(A:A,A97,P:P),"")</f>
        <v>0.73056402954517963</v>
      </c>
      <c r="R97" s="3">
        <f t="shared" si="46"/>
        <v>0.21269788487006649</v>
      </c>
      <c r="S97" s="7">
        <f t="shared" si="47"/>
        <v>4.7015042044770823</v>
      </c>
    </row>
    <row r="98" spans="1:19" x14ac:dyDescent="0.3">
      <c r="A98" s="1">
        <v>47</v>
      </c>
      <c r="B98" s="5">
        <v>0.86111111111111116</v>
      </c>
      <c r="C98" s="1" t="s">
        <v>19</v>
      </c>
      <c r="D98" s="1">
        <v>10</v>
      </c>
      <c r="E98" s="1">
        <v>4</v>
      </c>
      <c r="F98" s="1" t="s">
        <v>104</v>
      </c>
      <c r="G98" s="1">
        <v>63.51</v>
      </c>
      <c r="H98" s="1">
        <f>1+COUNTIFS(A:A,A98,G:G,"&gt;"&amp;G98)</f>
        <v>3</v>
      </c>
      <c r="I98" s="2">
        <f>AVERAGEIF(A:A,A98,G:G)</f>
        <v>46.764375000000015</v>
      </c>
      <c r="J98" s="2">
        <f t="shared" si="40"/>
        <v>16.745624999999983</v>
      </c>
      <c r="K98" s="2">
        <f t="shared" si="41"/>
        <v>106.74562499999999</v>
      </c>
      <c r="L98" s="2">
        <f t="shared" si="42"/>
        <v>604.70304329394537</v>
      </c>
      <c r="M98" s="2">
        <f>SUMIF(A:A,A98,L:L)</f>
        <v>4760.7400173941305</v>
      </c>
      <c r="N98" s="3">
        <f t="shared" si="43"/>
        <v>0.12701870740358964</v>
      </c>
      <c r="O98" s="6">
        <f t="shared" si="44"/>
        <v>7.8728560575144009</v>
      </c>
      <c r="P98" s="3">
        <f t="shared" si="45"/>
        <v>0.12701870740358964</v>
      </c>
      <c r="Q98" s="3">
        <f>IF(ISNUMBER(P98),SUMIF(A:A,A98,P:P),"")</f>
        <v>0.73056402954517963</v>
      </c>
      <c r="R98" s="3">
        <f t="shared" si="46"/>
        <v>0.17386389456194071</v>
      </c>
      <c r="S98" s="7">
        <f t="shared" si="47"/>
        <v>5.7516254454068969</v>
      </c>
    </row>
    <row r="99" spans="1:19" x14ac:dyDescent="0.3">
      <c r="A99" s="1">
        <v>47</v>
      </c>
      <c r="B99" s="5">
        <v>0.86111111111111116</v>
      </c>
      <c r="C99" s="1" t="s">
        <v>19</v>
      </c>
      <c r="D99" s="1">
        <v>10</v>
      </c>
      <c r="E99" s="1">
        <v>1</v>
      </c>
      <c r="F99" s="1" t="s">
        <v>101</v>
      </c>
      <c r="G99" s="1">
        <v>53.58</v>
      </c>
      <c r="H99" s="1">
        <f>1+COUNTIFS(A:A,A99,G:G,"&gt;"&amp;G99)</f>
        <v>4</v>
      </c>
      <c r="I99" s="2">
        <f>AVERAGEIF(A:A,A99,G:G)</f>
        <v>46.764375000000015</v>
      </c>
      <c r="J99" s="2">
        <f t="shared" si="40"/>
        <v>6.8156249999999829</v>
      </c>
      <c r="K99" s="2">
        <f t="shared" si="41"/>
        <v>96.815624999999983</v>
      </c>
      <c r="L99" s="2">
        <f t="shared" si="42"/>
        <v>333.26484359922006</v>
      </c>
      <c r="M99" s="2">
        <f>SUMIF(A:A,A99,L:L)</f>
        <v>4760.7400173941305</v>
      </c>
      <c r="N99" s="3">
        <f t="shared" si="43"/>
        <v>7.000273957023137E-2</v>
      </c>
      <c r="O99" s="6">
        <f t="shared" si="44"/>
        <v>14.285155211629025</v>
      </c>
      <c r="P99" s="3">
        <f t="shared" si="45"/>
        <v>7.000273957023137E-2</v>
      </c>
      <c r="Q99" s="3">
        <f>IF(ISNUMBER(P99),SUMIF(A:A,A99,P:P),"")</f>
        <v>0.73056402954517963</v>
      </c>
      <c r="R99" s="3">
        <f t="shared" si="46"/>
        <v>9.5820129022520198E-2</v>
      </c>
      <c r="S99" s="7">
        <f t="shared" si="47"/>
        <v>10.436220554086024</v>
      </c>
    </row>
    <row r="100" spans="1:19" x14ac:dyDescent="0.3">
      <c r="A100" s="1">
        <v>47</v>
      </c>
      <c r="B100" s="5">
        <v>0.86111111111111116</v>
      </c>
      <c r="C100" s="1" t="s">
        <v>19</v>
      </c>
      <c r="D100" s="1">
        <v>10</v>
      </c>
      <c r="E100" s="1">
        <v>14</v>
      </c>
      <c r="F100" s="1" t="s">
        <v>114</v>
      </c>
      <c r="G100" s="1">
        <v>52.95</v>
      </c>
      <c r="H100" s="1">
        <f>1+COUNTIFS(A:A,A100,G:G,"&gt;"&amp;G100)</f>
        <v>5</v>
      </c>
      <c r="I100" s="2">
        <f>AVERAGEIF(A:A,A100,G:G)</f>
        <v>46.764375000000015</v>
      </c>
      <c r="J100" s="2">
        <f t="shared" si="40"/>
        <v>6.1856249999999875</v>
      </c>
      <c r="K100" s="2">
        <f t="shared" si="41"/>
        <v>96.185624999999987</v>
      </c>
      <c r="L100" s="2">
        <f t="shared" si="42"/>
        <v>320.90255176978161</v>
      </c>
      <c r="M100" s="2">
        <f>SUMIF(A:A,A100,L:L)</f>
        <v>4760.7400173941305</v>
      </c>
      <c r="N100" s="3">
        <f t="shared" si="43"/>
        <v>6.7406023138695342E-2</v>
      </c>
      <c r="O100" s="6">
        <f t="shared" si="44"/>
        <v>14.835469494208098</v>
      </c>
      <c r="P100" s="3">
        <f t="shared" si="45"/>
        <v>6.7406023138695342E-2</v>
      </c>
      <c r="Q100" s="3">
        <f>IF(ISNUMBER(P100),SUMIF(A:A,A100,P:P),"")</f>
        <v>0.73056402954517963</v>
      </c>
      <c r="R100" s="3">
        <f t="shared" si="46"/>
        <v>9.2265729508554745E-2</v>
      </c>
      <c r="S100" s="7">
        <f t="shared" si="47"/>
        <v>10.838260373883257</v>
      </c>
    </row>
    <row r="101" spans="1:19" x14ac:dyDescent="0.3">
      <c r="A101" s="1">
        <v>47</v>
      </c>
      <c r="B101" s="5">
        <v>0.86111111111111116</v>
      </c>
      <c r="C101" s="1" t="s">
        <v>19</v>
      </c>
      <c r="D101" s="1">
        <v>10</v>
      </c>
      <c r="E101" s="1">
        <v>7</v>
      </c>
      <c r="F101" s="1" t="s">
        <v>107</v>
      </c>
      <c r="G101" s="1">
        <v>52.09</v>
      </c>
      <c r="H101" s="1">
        <f>1+COUNTIFS(A:A,A101,G:G,"&gt;"&amp;G101)</f>
        <v>6</v>
      </c>
      <c r="I101" s="2">
        <f>AVERAGEIF(A:A,A101,G:G)</f>
        <v>46.764375000000015</v>
      </c>
      <c r="J101" s="2">
        <f t="shared" si="40"/>
        <v>5.3256249999999881</v>
      </c>
      <c r="K101" s="2">
        <f t="shared" si="41"/>
        <v>95.325624999999988</v>
      </c>
      <c r="L101" s="2">
        <f t="shared" si="42"/>
        <v>304.76393703554834</v>
      </c>
      <c r="M101" s="2">
        <f>SUMIF(A:A,A101,L:L)</f>
        <v>4760.7400173941305</v>
      </c>
      <c r="N101" s="3">
        <f t="shared" si="43"/>
        <v>6.4016084877990445E-2</v>
      </c>
      <c r="O101" s="6">
        <f t="shared" si="44"/>
        <v>15.621074014537445</v>
      </c>
      <c r="P101" s="3">
        <f t="shared" si="45"/>
        <v>6.4016084877990445E-2</v>
      </c>
      <c r="Q101" s="3">
        <f>IF(ISNUMBER(P101),SUMIF(A:A,A101,P:P),"")</f>
        <v>0.73056402954517963</v>
      </c>
      <c r="R101" s="3">
        <f t="shared" si="46"/>
        <v>8.7625563659142022E-2</v>
      </c>
      <c r="S101" s="7">
        <f t="shared" si="47"/>
        <v>11.41219477788397</v>
      </c>
    </row>
    <row r="102" spans="1:19" x14ac:dyDescent="0.3">
      <c r="A102" s="1">
        <v>47</v>
      </c>
      <c r="B102" s="5">
        <v>0.86111111111111116</v>
      </c>
      <c r="C102" s="1" t="s">
        <v>19</v>
      </c>
      <c r="D102" s="1">
        <v>10</v>
      </c>
      <c r="E102" s="1">
        <v>5</v>
      </c>
      <c r="F102" s="1" t="s">
        <v>105</v>
      </c>
      <c r="G102" s="1">
        <v>47.82</v>
      </c>
      <c r="H102" s="1">
        <f>1+COUNTIFS(A:A,A102,G:G,"&gt;"&amp;G102)</f>
        <v>7</v>
      </c>
      <c r="I102" s="2">
        <f>AVERAGEIF(A:A,A102,G:G)</f>
        <v>46.764375000000015</v>
      </c>
      <c r="J102" s="2">
        <f t="shared" si="40"/>
        <v>1.0556249999999849</v>
      </c>
      <c r="K102" s="2">
        <f t="shared" si="41"/>
        <v>91.055624999999992</v>
      </c>
      <c r="L102" s="2">
        <f t="shared" si="42"/>
        <v>235.88337284102607</v>
      </c>
      <c r="M102" s="2">
        <f>SUMIF(A:A,A102,L:L)</f>
        <v>4760.7400173941305</v>
      </c>
      <c r="N102" s="3">
        <f t="shared" si="43"/>
        <v>4.9547627465307532E-2</v>
      </c>
      <c r="O102" s="6">
        <f t="shared" si="44"/>
        <v>20.182601088219293</v>
      </c>
      <c r="P102" s="3">
        <f t="shared" si="45"/>
        <v>4.9547627465307532E-2</v>
      </c>
      <c r="Q102" s="3">
        <f>IF(ISNUMBER(P102),SUMIF(A:A,A102,P:P),"")</f>
        <v>0.73056402954517963</v>
      </c>
      <c r="R102" s="3">
        <f t="shared" si="46"/>
        <v>6.7821060798947272E-2</v>
      </c>
      <c r="S102" s="7">
        <f t="shared" si="47"/>
        <v>14.744682377712413</v>
      </c>
    </row>
    <row r="103" spans="1:19" x14ac:dyDescent="0.3">
      <c r="A103" s="1">
        <v>47</v>
      </c>
      <c r="B103" s="5">
        <v>0.86111111111111116</v>
      </c>
      <c r="C103" s="1" t="s">
        <v>19</v>
      </c>
      <c r="D103" s="1">
        <v>10</v>
      </c>
      <c r="E103" s="1">
        <v>12</v>
      </c>
      <c r="F103" s="1" t="s">
        <v>112</v>
      </c>
      <c r="G103" s="1">
        <v>46.29</v>
      </c>
      <c r="H103" s="1">
        <f>1+COUNTIFS(A:A,A103,G:G,"&gt;"&amp;G103)</f>
        <v>8</v>
      </c>
      <c r="I103" s="2">
        <f>AVERAGEIF(A:A,A103,G:G)</f>
        <v>46.764375000000015</v>
      </c>
      <c r="J103" s="2">
        <f t="shared" si="40"/>
        <v>-0.4743750000000162</v>
      </c>
      <c r="K103" s="2">
        <f t="shared" si="41"/>
        <v>89.525624999999991</v>
      </c>
      <c r="L103" s="2">
        <f t="shared" si="42"/>
        <v>215.1934734514721</v>
      </c>
      <c r="M103" s="2">
        <f>SUMIF(A:A,A103,L:L)</f>
        <v>4760.7400173941305</v>
      </c>
      <c r="N103" s="3">
        <f t="shared" si="43"/>
        <v>4.5201685591993702E-2</v>
      </c>
      <c r="O103" s="6">
        <f t="shared" si="44"/>
        <v>22.123068794963785</v>
      </c>
      <c r="P103" s="3" t="str">
        <f t="shared" si="45"/>
        <v/>
      </c>
      <c r="Q103" s="3" t="str">
        <f>IF(ISNUMBER(P103),SUMIF(A:A,A103,P:P),"")</f>
        <v/>
      </c>
      <c r="R103" s="3" t="str">
        <f t="shared" si="46"/>
        <v/>
      </c>
      <c r="S103" s="7" t="str">
        <f t="shared" si="47"/>
        <v/>
      </c>
    </row>
    <row r="104" spans="1:19" x14ac:dyDescent="0.3">
      <c r="A104" s="1">
        <v>47</v>
      </c>
      <c r="B104" s="5">
        <v>0.86111111111111116</v>
      </c>
      <c r="C104" s="1" t="s">
        <v>19</v>
      </c>
      <c r="D104" s="1">
        <v>10</v>
      </c>
      <c r="E104" s="1">
        <v>9</v>
      </c>
      <c r="F104" s="1" t="s">
        <v>109</v>
      </c>
      <c r="G104" s="1">
        <v>45.2</v>
      </c>
      <c r="H104" s="1">
        <f>1+COUNTIFS(A:A,A104,G:G,"&gt;"&amp;G104)</f>
        <v>9</v>
      </c>
      <c r="I104" s="2">
        <f>AVERAGEIF(A:A,A104,G:G)</f>
        <v>46.764375000000015</v>
      </c>
      <c r="J104" s="2">
        <f t="shared" si="40"/>
        <v>-1.5643750000000125</v>
      </c>
      <c r="K104" s="2">
        <f t="shared" si="41"/>
        <v>88.435624999999987</v>
      </c>
      <c r="L104" s="2">
        <f t="shared" si="42"/>
        <v>201.57015811153593</v>
      </c>
      <c r="M104" s="2">
        <f>SUMIF(A:A,A104,L:L)</f>
        <v>4760.7400173941305</v>
      </c>
      <c r="N104" s="3">
        <f t="shared" si="43"/>
        <v>4.2340089434639759E-2</v>
      </c>
      <c r="O104" s="6">
        <f t="shared" si="44"/>
        <v>23.618277933581041</v>
      </c>
      <c r="P104" s="3" t="str">
        <f t="shared" si="45"/>
        <v/>
      </c>
      <c r="Q104" s="3" t="str">
        <f>IF(ISNUMBER(P104),SUMIF(A:A,A104,P:P),"")</f>
        <v/>
      </c>
      <c r="R104" s="3" t="str">
        <f t="shared" si="46"/>
        <v/>
      </c>
      <c r="S104" s="7" t="str">
        <f t="shared" si="47"/>
        <v/>
      </c>
    </row>
    <row r="105" spans="1:19" x14ac:dyDescent="0.3">
      <c r="A105" s="1">
        <v>47</v>
      </c>
      <c r="B105" s="5">
        <v>0.86111111111111116</v>
      </c>
      <c r="C105" s="1" t="s">
        <v>19</v>
      </c>
      <c r="D105" s="1">
        <v>10</v>
      </c>
      <c r="E105" s="1">
        <v>3</v>
      </c>
      <c r="F105" s="1" t="s">
        <v>103</v>
      </c>
      <c r="G105" s="1">
        <v>44.8</v>
      </c>
      <c r="H105" s="1">
        <f>1+COUNTIFS(A:A,A105,G:G,"&gt;"&amp;G105)</f>
        <v>10</v>
      </c>
      <c r="I105" s="2">
        <f>AVERAGEIF(A:A,A105,G:G)</f>
        <v>46.764375000000015</v>
      </c>
      <c r="J105" s="2">
        <f t="shared" si="40"/>
        <v>-1.9643750000000182</v>
      </c>
      <c r="K105" s="2">
        <f t="shared" si="41"/>
        <v>88.035624999999982</v>
      </c>
      <c r="L105" s="2">
        <f t="shared" si="42"/>
        <v>196.7900648779347</v>
      </c>
      <c r="M105" s="2">
        <f>SUMIF(A:A,A105,L:L)</f>
        <v>4760.7400173941305</v>
      </c>
      <c r="N105" s="3">
        <f t="shared" si="43"/>
        <v>4.1336024264910599E-2</v>
      </c>
      <c r="O105" s="6">
        <f t="shared" si="44"/>
        <v>24.191973412616797</v>
      </c>
      <c r="P105" s="3" t="str">
        <f t="shared" si="45"/>
        <v/>
      </c>
      <c r="Q105" s="3" t="str">
        <f>IF(ISNUMBER(P105),SUMIF(A:A,A105,P:P),"")</f>
        <v/>
      </c>
      <c r="R105" s="3" t="str">
        <f t="shared" si="46"/>
        <v/>
      </c>
      <c r="S105" s="7" t="str">
        <f t="shared" si="47"/>
        <v/>
      </c>
    </row>
    <row r="106" spans="1:19" x14ac:dyDescent="0.3">
      <c r="A106" s="1">
        <v>47</v>
      </c>
      <c r="B106" s="5">
        <v>0.86111111111111116</v>
      </c>
      <c r="C106" s="1" t="s">
        <v>19</v>
      </c>
      <c r="D106" s="1">
        <v>10</v>
      </c>
      <c r="E106" s="1">
        <v>13</v>
      </c>
      <c r="F106" s="1" t="s">
        <v>113</v>
      </c>
      <c r="G106" s="1">
        <v>41.97</v>
      </c>
      <c r="H106" s="1">
        <f>1+COUNTIFS(A:A,A106,G:G,"&gt;"&amp;G106)</f>
        <v>11</v>
      </c>
      <c r="I106" s="2">
        <f>AVERAGEIF(A:A,A106,G:G)</f>
        <v>46.764375000000015</v>
      </c>
      <c r="J106" s="2">
        <f t="shared" si="40"/>
        <v>-4.7943750000000165</v>
      </c>
      <c r="K106" s="2">
        <f t="shared" si="41"/>
        <v>85.205624999999984</v>
      </c>
      <c r="L106" s="2">
        <f t="shared" si="42"/>
        <v>166.05806228475041</v>
      </c>
      <c r="M106" s="2">
        <f>SUMIF(A:A,A106,L:L)</f>
        <v>4760.7400173941305</v>
      </c>
      <c r="N106" s="3">
        <f t="shared" si="43"/>
        <v>3.488072477766703E-2</v>
      </c>
      <c r="O106" s="6">
        <f t="shared" si="44"/>
        <v>28.669129049757213</v>
      </c>
      <c r="P106" s="3" t="str">
        <f t="shared" si="45"/>
        <v/>
      </c>
      <c r="Q106" s="3" t="str">
        <f>IF(ISNUMBER(P106),SUMIF(A:A,A106,P:P),"")</f>
        <v/>
      </c>
      <c r="R106" s="3" t="str">
        <f t="shared" si="46"/>
        <v/>
      </c>
      <c r="S106" s="7" t="str">
        <f t="shared" si="47"/>
        <v/>
      </c>
    </row>
    <row r="107" spans="1:19" x14ac:dyDescent="0.3">
      <c r="A107" s="1">
        <v>47</v>
      </c>
      <c r="B107" s="5">
        <v>0.86111111111111116</v>
      </c>
      <c r="C107" s="1" t="s">
        <v>19</v>
      </c>
      <c r="D107" s="1">
        <v>10</v>
      </c>
      <c r="E107" s="1">
        <v>11</v>
      </c>
      <c r="F107" s="1" t="s">
        <v>111</v>
      </c>
      <c r="G107" s="1">
        <v>37.86</v>
      </c>
      <c r="H107" s="1">
        <f>1+COUNTIFS(A:A,A107,G:G,"&gt;"&amp;G107)</f>
        <v>12</v>
      </c>
      <c r="I107" s="2">
        <f>AVERAGEIF(A:A,A107,G:G)</f>
        <v>46.764375000000015</v>
      </c>
      <c r="J107" s="2">
        <f t="shared" si="40"/>
        <v>-8.9043750000000159</v>
      </c>
      <c r="K107" s="2">
        <f t="shared" si="41"/>
        <v>81.095624999999984</v>
      </c>
      <c r="L107" s="2">
        <f t="shared" si="42"/>
        <v>129.76660620212283</v>
      </c>
      <c r="M107" s="2">
        <f>SUMIF(A:A,A107,L:L)</f>
        <v>4760.7400173941305</v>
      </c>
      <c r="N107" s="3">
        <f t="shared" si="43"/>
        <v>2.7257654425152315E-2</v>
      </c>
      <c r="O107" s="6">
        <f t="shared" si="44"/>
        <v>36.686942478705667</v>
      </c>
      <c r="P107" s="3" t="str">
        <f t="shared" si="45"/>
        <v/>
      </c>
      <c r="Q107" s="3" t="str">
        <f>IF(ISNUMBER(P107),SUMIF(A:A,A107,P:P),"")</f>
        <v/>
      </c>
      <c r="R107" s="3" t="str">
        <f t="shared" si="46"/>
        <v/>
      </c>
      <c r="S107" s="7" t="str">
        <f t="shared" si="47"/>
        <v/>
      </c>
    </row>
    <row r="108" spans="1:19" x14ac:dyDescent="0.3">
      <c r="A108" s="1">
        <v>47</v>
      </c>
      <c r="B108" s="5">
        <v>0.86111111111111116</v>
      </c>
      <c r="C108" s="1" t="s">
        <v>19</v>
      </c>
      <c r="D108" s="1">
        <v>10</v>
      </c>
      <c r="E108" s="1">
        <v>2</v>
      </c>
      <c r="F108" s="1" t="s">
        <v>102</v>
      </c>
      <c r="G108" s="1">
        <v>37.81</v>
      </c>
      <c r="H108" s="1">
        <f>1+COUNTIFS(A:A,A108,G:G,"&gt;"&amp;G108)</f>
        <v>13</v>
      </c>
      <c r="I108" s="2">
        <f>AVERAGEIF(A:A,A108,G:G)</f>
        <v>46.764375000000015</v>
      </c>
      <c r="J108" s="2">
        <f t="shared" si="40"/>
        <v>-8.9543750000000131</v>
      </c>
      <c r="K108" s="2">
        <f t="shared" si="41"/>
        <v>81.045624999999987</v>
      </c>
      <c r="L108" s="2">
        <f t="shared" si="42"/>
        <v>129.37788974973233</v>
      </c>
      <c r="M108" s="2">
        <f>SUMIF(A:A,A108,L:L)</f>
        <v>4760.7400173941305</v>
      </c>
      <c r="N108" s="3">
        <f t="shared" si="43"/>
        <v>2.7176003998754264E-2</v>
      </c>
      <c r="O108" s="6">
        <f t="shared" si="44"/>
        <v>36.797168562598074</v>
      </c>
      <c r="P108" s="3" t="str">
        <f t="shared" si="45"/>
        <v/>
      </c>
      <c r="Q108" s="3" t="str">
        <f>IF(ISNUMBER(P108),SUMIF(A:A,A108,P:P),"")</f>
        <v/>
      </c>
      <c r="R108" s="3" t="str">
        <f t="shared" si="46"/>
        <v/>
      </c>
      <c r="S108" s="7" t="str">
        <f t="shared" si="47"/>
        <v/>
      </c>
    </row>
    <row r="109" spans="1:19" x14ac:dyDescent="0.3">
      <c r="A109" s="1">
        <v>47</v>
      </c>
      <c r="B109" s="5">
        <v>0.86111111111111116</v>
      </c>
      <c r="C109" s="1" t="s">
        <v>19</v>
      </c>
      <c r="D109" s="1">
        <v>10</v>
      </c>
      <c r="E109" s="1">
        <v>10</v>
      </c>
      <c r="F109" s="1" t="s">
        <v>110</v>
      </c>
      <c r="G109" s="1">
        <v>33.86</v>
      </c>
      <c r="H109" s="1">
        <f>1+COUNTIFS(A:A,A109,G:G,"&gt;"&amp;G109)</f>
        <v>14</v>
      </c>
      <c r="I109" s="2">
        <f>AVERAGEIF(A:A,A109,G:G)</f>
        <v>46.764375000000015</v>
      </c>
      <c r="J109" s="2">
        <f t="shared" si="40"/>
        <v>-12.904375000000016</v>
      </c>
      <c r="K109" s="2">
        <f t="shared" si="41"/>
        <v>77.095624999999984</v>
      </c>
      <c r="L109" s="2">
        <f t="shared" si="42"/>
        <v>102.07802787464161</v>
      </c>
      <c r="M109" s="2">
        <f>SUMIF(A:A,A109,L:L)</f>
        <v>4760.7400173941305</v>
      </c>
      <c r="N109" s="3">
        <f t="shared" si="43"/>
        <v>2.1441630398148837E-2</v>
      </c>
      <c r="O109" s="6">
        <f t="shared" si="44"/>
        <v>46.638244453944836</v>
      </c>
      <c r="P109" s="3" t="str">
        <f t="shared" si="45"/>
        <v/>
      </c>
      <c r="Q109" s="3" t="str">
        <f>IF(ISNUMBER(P109),SUMIF(A:A,A109,P:P),"")</f>
        <v/>
      </c>
      <c r="R109" s="3" t="str">
        <f t="shared" si="46"/>
        <v/>
      </c>
      <c r="S109" s="7" t="str">
        <f t="shared" si="47"/>
        <v/>
      </c>
    </row>
    <row r="110" spans="1:19" x14ac:dyDescent="0.3">
      <c r="A110" s="1">
        <v>47</v>
      </c>
      <c r="B110" s="5">
        <v>0.86111111111111116</v>
      </c>
      <c r="C110" s="1" t="s">
        <v>19</v>
      </c>
      <c r="D110" s="1">
        <v>10</v>
      </c>
      <c r="E110" s="1">
        <v>16</v>
      </c>
      <c r="F110" s="1" t="s">
        <v>116</v>
      </c>
      <c r="G110" s="1">
        <v>33.33</v>
      </c>
      <c r="H110" s="1">
        <f>1+COUNTIFS(A:A,A110,G:G,"&gt;"&amp;G110)</f>
        <v>15</v>
      </c>
      <c r="I110" s="2">
        <f>AVERAGEIF(A:A,A110,G:G)</f>
        <v>46.764375000000015</v>
      </c>
      <c r="J110" s="2">
        <f t="shared" si="40"/>
        <v>-13.434375000000017</v>
      </c>
      <c r="K110" s="2">
        <f t="shared" si="41"/>
        <v>76.565624999999983</v>
      </c>
      <c r="L110" s="2">
        <f t="shared" si="42"/>
        <v>98.883016508027353</v>
      </c>
      <c r="M110" s="2">
        <f>SUMIF(A:A,A110,L:L)</f>
        <v>4760.7400173941305</v>
      </c>
      <c r="N110" s="3">
        <f t="shared" si="43"/>
        <v>2.0770513858505677E-2</v>
      </c>
      <c r="O110" s="6">
        <f t="shared" si="44"/>
        <v>48.145173817666176</v>
      </c>
      <c r="P110" s="3" t="str">
        <f t="shared" si="45"/>
        <v/>
      </c>
      <c r="Q110" s="3" t="str">
        <f>IF(ISNUMBER(P110),SUMIF(A:A,A110,P:P),"")</f>
        <v/>
      </c>
      <c r="R110" s="3" t="str">
        <f t="shared" si="46"/>
        <v/>
      </c>
      <c r="S110" s="7" t="str">
        <f t="shared" si="47"/>
        <v/>
      </c>
    </row>
    <row r="111" spans="1:19" x14ac:dyDescent="0.3">
      <c r="A111" s="1">
        <v>47</v>
      </c>
      <c r="B111" s="5">
        <v>0.86111111111111116</v>
      </c>
      <c r="C111" s="1" t="s">
        <v>19</v>
      </c>
      <c r="D111" s="1">
        <v>10</v>
      </c>
      <c r="E111" s="1">
        <v>15</v>
      </c>
      <c r="F111" s="1" t="s">
        <v>115</v>
      </c>
      <c r="G111" s="1">
        <v>19.45</v>
      </c>
      <c r="H111" s="1">
        <f>1+COUNTIFS(A:A,A111,G:G,"&gt;"&amp;G111)</f>
        <v>16</v>
      </c>
      <c r="I111" s="2">
        <f>AVERAGEIF(A:A,A111,G:G)</f>
        <v>46.764375000000015</v>
      </c>
      <c r="J111" s="2">
        <f t="shared" si="40"/>
        <v>-27.314375000000016</v>
      </c>
      <c r="K111" s="2">
        <f t="shared" si="41"/>
        <v>62.685624999999987</v>
      </c>
      <c r="L111" s="2">
        <f t="shared" si="42"/>
        <v>42.997307609470596</v>
      </c>
      <c r="M111" s="2">
        <f>SUMIF(A:A,A111,L:L)</f>
        <v>4760.7400173941305</v>
      </c>
      <c r="N111" s="3">
        <f t="shared" si="43"/>
        <v>9.0316437050485861E-3</v>
      </c>
      <c r="O111" s="6">
        <f t="shared" si="44"/>
        <v>110.72181683174807</v>
      </c>
      <c r="P111" s="3" t="str">
        <f t="shared" si="45"/>
        <v/>
      </c>
      <c r="Q111" s="3" t="str">
        <f>IF(ISNUMBER(P111),SUMIF(A:A,A111,P:P),"")</f>
        <v/>
      </c>
      <c r="R111" s="3" t="str">
        <f t="shared" si="46"/>
        <v/>
      </c>
      <c r="S111" s="7" t="str">
        <f t="shared" si="47"/>
        <v/>
      </c>
    </row>
  </sheetData>
  <autoFilter ref="A7:S7" xr:uid="{00000000-0009-0000-0000-000000000000}"/>
  <sortState xmlns:xlrd2="http://schemas.microsoft.com/office/spreadsheetml/2017/richdata2" ref="A8:T111">
    <sortCondition ref="B8:B111"/>
    <sortCondition ref="H8:H111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3" fitToHeight="0" orientation="portrait" r:id="rId1"/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12102022 - Ascot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2022-10-11T22:00:23Z</cp:lastPrinted>
  <dcterms:created xsi:type="dcterms:W3CDTF">2016-03-11T05:58:01Z</dcterms:created>
  <dcterms:modified xsi:type="dcterms:W3CDTF">2022-10-11T22:00:33Z</dcterms:modified>
</cp:coreProperties>
</file>