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858EB4E-629A-4519-AC15-9E15E5DA2A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BR 08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'DEBR 08072022 - PREMIUM'!$A$8:$S$17</definedName>
    <definedName name="_xlnm.Print_Area" localSheetId="0">'DEBR 08072022 - PREMIUM'!$A$1:$T$58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I35" i="1"/>
  <c r="J35" i="1" s="1"/>
  <c r="K35" i="1" s="1"/>
  <c r="L35" i="1" s="1"/>
  <c r="H36" i="1"/>
  <c r="I36" i="1"/>
  <c r="J36" i="1" s="1"/>
  <c r="K36" i="1" s="1"/>
  <c r="L36" i="1" s="1"/>
  <c r="H38" i="1"/>
  <c r="I38" i="1"/>
  <c r="J38" i="1" s="1"/>
  <c r="K38" i="1" s="1"/>
  <c r="L38" i="1" s="1"/>
  <c r="H37" i="1"/>
  <c r="I37" i="1"/>
  <c r="J37" i="1" s="1"/>
  <c r="K37" i="1" s="1"/>
  <c r="L37" i="1" s="1"/>
  <c r="H45" i="1"/>
  <c r="I45" i="1"/>
  <c r="J45" i="1" s="1"/>
  <c r="K45" i="1" s="1"/>
  <c r="L45" i="1" s="1"/>
  <c r="H43" i="1"/>
  <c r="I43" i="1"/>
  <c r="J43" i="1" s="1"/>
  <c r="K43" i="1" s="1"/>
  <c r="L43" i="1" s="1"/>
  <c r="H47" i="1"/>
  <c r="I47" i="1"/>
  <c r="J47" i="1" s="1"/>
  <c r="K47" i="1" s="1"/>
  <c r="L47" i="1" s="1"/>
  <c r="H46" i="1"/>
  <c r="I46" i="1"/>
  <c r="J46" i="1" s="1"/>
  <c r="K46" i="1" s="1"/>
  <c r="L46" i="1" s="1"/>
  <c r="H44" i="1"/>
  <c r="I44" i="1"/>
  <c r="J44" i="1" s="1"/>
  <c r="K44" i="1" s="1"/>
  <c r="L44" i="1" s="1"/>
  <c r="H41" i="1"/>
  <c r="I41" i="1"/>
  <c r="J41" i="1" s="1"/>
  <c r="K41" i="1" s="1"/>
  <c r="L41" i="1" s="1"/>
  <c r="H39" i="1"/>
  <c r="I39" i="1"/>
  <c r="J39" i="1" s="1"/>
  <c r="K39" i="1" s="1"/>
  <c r="L39" i="1" s="1"/>
  <c r="H42" i="1"/>
  <c r="I42" i="1"/>
  <c r="J42" i="1" s="1"/>
  <c r="K42" i="1" s="1"/>
  <c r="L42" i="1" s="1"/>
  <c r="H40" i="1"/>
  <c r="I40" i="1"/>
  <c r="J40" i="1" s="1"/>
  <c r="K40" i="1" s="1"/>
  <c r="L40" i="1" s="1"/>
  <c r="H48" i="1"/>
  <c r="I48" i="1"/>
  <c r="J48" i="1" s="1"/>
  <c r="K48" i="1" s="1"/>
  <c r="L48" i="1" s="1"/>
  <c r="H49" i="1"/>
  <c r="I49" i="1"/>
  <c r="J49" i="1" s="1"/>
  <c r="K49" i="1" s="1"/>
  <c r="L49" i="1" s="1"/>
  <c r="H58" i="1"/>
  <c r="I58" i="1"/>
  <c r="J58" i="1"/>
  <c r="K58" i="1" s="1"/>
  <c r="L58" i="1" s="1"/>
  <c r="H56" i="1"/>
  <c r="I56" i="1"/>
  <c r="J56" i="1" s="1"/>
  <c r="K56" i="1" s="1"/>
  <c r="L56" i="1" s="1"/>
  <c r="H55" i="1"/>
  <c r="I55" i="1"/>
  <c r="J55" i="1" s="1"/>
  <c r="K55" i="1" s="1"/>
  <c r="L55" i="1" s="1"/>
  <c r="H51" i="1"/>
  <c r="I51" i="1"/>
  <c r="J51" i="1" s="1"/>
  <c r="K51" i="1" s="1"/>
  <c r="L51" i="1" s="1"/>
  <c r="H57" i="1"/>
  <c r="I57" i="1"/>
  <c r="J57" i="1" s="1"/>
  <c r="K57" i="1" s="1"/>
  <c r="L57" i="1" s="1"/>
  <c r="H50" i="1"/>
  <c r="I50" i="1"/>
  <c r="J50" i="1" s="1"/>
  <c r="K50" i="1" s="1"/>
  <c r="L50" i="1" s="1"/>
  <c r="H54" i="1"/>
  <c r="I54" i="1"/>
  <c r="J54" i="1" s="1"/>
  <c r="K54" i="1" s="1"/>
  <c r="L54" i="1" s="1"/>
  <c r="H52" i="1"/>
  <c r="I52" i="1"/>
  <c r="J52" i="1" s="1"/>
  <c r="K52" i="1" s="1"/>
  <c r="L52" i="1" s="1"/>
  <c r="H53" i="1"/>
  <c r="I53" i="1"/>
  <c r="J53" i="1" s="1"/>
  <c r="K53" i="1" s="1"/>
  <c r="L53" i="1" s="1"/>
  <c r="H31" i="1"/>
  <c r="I31" i="1"/>
  <c r="J31" i="1" s="1"/>
  <c r="K31" i="1" s="1"/>
  <c r="L31" i="1" s="1"/>
  <c r="H29" i="1"/>
  <c r="I29" i="1"/>
  <c r="J29" i="1" s="1"/>
  <c r="K29" i="1" s="1"/>
  <c r="L29" i="1" s="1"/>
  <c r="H33" i="1"/>
  <c r="I33" i="1"/>
  <c r="J33" i="1" s="1"/>
  <c r="K33" i="1" s="1"/>
  <c r="L33" i="1" s="1"/>
  <c r="H32" i="1"/>
  <c r="I32" i="1"/>
  <c r="J32" i="1" s="1"/>
  <c r="K32" i="1" s="1"/>
  <c r="L32" i="1" s="1"/>
  <c r="H28" i="1"/>
  <c r="I28" i="1"/>
  <c r="J28" i="1" s="1"/>
  <c r="K28" i="1" s="1"/>
  <c r="L28" i="1" s="1"/>
  <c r="H30" i="1"/>
  <c r="I30" i="1"/>
  <c r="J30" i="1" s="1"/>
  <c r="K30" i="1" s="1"/>
  <c r="L30" i="1" s="1"/>
  <c r="H34" i="1"/>
  <c r="I34" i="1"/>
  <c r="J34" i="1" s="1"/>
  <c r="K34" i="1" s="1"/>
  <c r="L34" i="1" s="1"/>
  <c r="H23" i="1"/>
  <c r="I23" i="1"/>
  <c r="J23" i="1" s="1"/>
  <c r="K23" i="1" s="1"/>
  <c r="L23" i="1" s="1"/>
  <c r="H20" i="1"/>
  <c r="I20" i="1"/>
  <c r="J20" i="1" s="1"/>
  <c r="K20" i="1" s="1"/>
  <c r="L20" i="1" s="1"/>
  <c r="H25" i="1"/>
  <c r="I25" i="1"/>
  <c r="J25" i="1" s="1"/>
  <c r="K25" i="1" s="1"/>
  <c r="L25" i="1" s="1"/>
  <c r="H18" i="1"/>
  <c r="I18" i="1"/>
  <c r="J18" i="1" s="1"/>
  <c r="K18" i="1" s="1"/>
  <c r="L18" i="1" s="1"/>
  <c r="H22" i="1"/>
  <c r="I22" i="1"/>
  <c r="J22" i="1" s="1"/>
  <c r="K22" i="1" s="1"/>
  <c r="L22" i="1" s="1"/>
  <c r="H24" i="1"/>
  <c r="I24" i="1"/>
  <c r="J24" i="1" s="1"/>
  <c r="K24" i="1" s="1"/>
  <c r="L24" i="1" s="1"/>
  <c r="H21" i="1"/>
  <c r="I21" i="1"/>
  <c r="J21" i="1" s="1"/>
  <c r="K21" i="1" s="1"/>
  <c r="L21" i="1" s="1"/>
  <c r="H19" i="1"/>
  <c r="I19" i="1"/>
  <c r="J19" i="1" s="1"/>
  <c r="K19" i="1" s="1"/>
  <c r="L19" i="1" s="1"/>
  <c r="H27" i="1"/>
  <c r="I27" i="1"/>
  <c r="J27" i="1" s="1"/>
  <c r="K27" i="1" s="1"/>
  <c r="L27" i="1" s="1"/>
  <c r="H26" i="1"/>
  <c r="I26" i="1"/>
  <c r="J26" i="1" s="1"/>
  <c r="K26" i="1" s="1"/>
  <c r="L26" i="1" s="1"/>
  <c r="H15" i="1"/>
  <c r="I15" i="1"/>
  <c r="J15" i="1" s="1"/>
  <c r="K15" i="1" s="1"/>
  <c r="L15" i="1" s="1"/>
  <c r="H11" i="1"/>
  <c r="I11" i="1"/>
  <c r="J11" i="1" s="1"/>
  <c r="K11" i="1" s="1"/>
  <c r="L11" i="1" s="1"/>
  <c r="H9" i="1"/>
  <c r="I9" i="1"/>
  <c r="J9" i="1" s="1"/>
  <c r="K9" i="1" s="1"/>
  <c r="L9" i="1" s="1"/>
  <c r="H12" i="1"/>
  <c r="I12" i="1"/>
  <c r="J12" i="1" s="1"/>
  <c r="K12" i="1" s="1"/>
  <c r="L12" i="1" s="1"/>
  <c r="H14" i="1"/>
  <c r="I14" i="1"/>
  <c r="J14" i="1" s="1"/>
  <c r="K14" i="1" s="1"/>
  <c r="L14" i="1" s="1"/>
  <c r="H13" i="1"/>
  <c r="I13" i="1"/>
  <c r="J13" i="1" s="1"/>
  <c r="K13" i="1" s="1"/>
  <c r="L13" i="1" s="1"/>
  <c r="H17" i="1"/>
  <c r="I17" i="1"/>
  <c r="J17" i="1" s="1"/>
  <c r="K17" i="1" s="1"/>
  <c r="L17" i="1" s="1"/>
  <c r="H10" i="1"/>
  <c r="I10" i="1"/>
  <c r="J10" i="1" s="1"/>
  <c r="K10" i="1" s="1"/>
  <c r="L10" i="1" s="1"/>
  <c r="H16" i="1"/>
  <c r="I16" i="1"/>
  <c r="J16" i="1" s="1"/>
  <c r="K16" i="1" s="1"/>
  <c r="L16" i="1" s="1"/>
  <c r="M46" i="1" l="1"/>
  <c r="M53" i="1"/>
  <c r="N53" i="1" s="1"/>
  <c r="O53" i="1" s="1"/>
  <c r="P53" i="1" s="1"/>
  <c r="M58" i="1"/>
  <c r="N58" i="1" s="1"/>
  <c r="O58" i="1" s="1"/>
  <c r="P58" i="1" s="1"/>
  <c r="M52" i="1"/>
  <c r="N52" i="1" s="1"/>
  <c r="O52" i="1" s="1"/>
  <c r="P52" i="1" s="1"/>
  <c r="M56" i="1"/>
  <c r="N56" i="1" s="1"/>
  <c r="O56" i="1" s="1"/>
  <c r="P56" i="1" s="1"/>
  <c r="M57" i="1"/>
  <c r="N57" i="1" s="1"/>
  <c r="O57" i="1" s="1"/>
  <c r="P57" i="1" s="1"/>
  <c r="M49" i="1"/>
  <c r="N49" i="1" s="1"/>
  <c r="O49" i="1" s="1"/>
  <c r="P49" i="1" s="1"/>
  <c r="M55" i="1"/>
  <c r="N55" i="1" s="1"/>
  <c r="O55" i="1" s="1"/>
  <c r="P55" i="1" s="1"/>
  <c r="M54" i="1"/>
  <c r="N54" i="1" s="1"/>
  <c r="O54" i="1" s="1"/>
  <c r="P54" i="1" s="1"/>
  <c r="M51" i="1"/>
  <c r="N51" i="1" s="1"/>
  <c r="O51" i="1" s="1"/>
  <c r="P51" i="1" s="1"/>
  <c r="M50" i="1"/>
  <c r="N50" i="1" s="1"/>
  <c r="O50" i="1" s="1"/>
  <c r="P50" i="1" s="1"/>
  <c r="M44" i="1"/>
  <c r="N44" i="1" s="1"/>
  <c r="O44" i="1" s="1"/>
  <c r="P44" i="1" s="1"/>
  <c r="N46" i="1"/>
  <c r="O46" i="1" s="1"/>
  <c r="P46" i="1" s="1"/>
  <c r="M39" i="1"/>
  <c r="N39" i="1" s="1"/>
  <c r="O39" i="1" s="1"/>
  <c r="P39" i="1" s="1"/>
  <c r="M41" i="1"/>
  <c r="N41" i="1" s="1"/>
  <c r="O41" i="1" s="1"/>
  <c r="P41" i="1" s="1"/>
  <c r="M48" i="1"/>
  <c r="N48" i="1" s="1"/>
  <c r="O48" i="1" s="1"/>
  <c r="P48" i="1" s="1"/>
  <c r="M45" i="1"/>
  <c r="N45" i="1" s="1"/>
  <c r="O45" i="1" s="1"/>
  <c r="P45" i="1" s="1"/>
  <c r="M47" i="1"/>
  <c r="N47" i="1" s="1"/>
  <c r="O47" i="1" s="1"/>
  <c r="P47" i="1" s="1"/>
  <c r="M40" i="1"/>
  <c r="N40" i="1" s="1"/>
  <c r="O40" i="1" s="1"/>
  <c r="P40" i="1" s="1"/>
  <c r="M43" i="1"/>
  <c r="N43" i="1" s="1"/>
  <c r="O43" i="1" s="1"/>
  <c r="P43" i="1" s="1"/>
  <c r="M42" i="1"/>
  <c r="N42" i="1" s="1"/>
  <c r="O42" i="1" s="1"/>
  <c r="P42" i="1" s="1"/>
  <c r="M35" i="1"/>
  <c r="N35" i="1" s="1"/>
  <c r="O35" i="1" s="1"/>
  <c r="P35" i="1" s="1"/>
  <c r="M37" i="1"/>
  <c r="N37" i="1" s="1"/>
  <c r="O37" i="1" s="1"/>
  <c r="P37" i="1" s="1"/>
  <c r="M36" i="1"/>
  <c r="N36" i="1" s="1"/>
  <c r="O36" i="1" s="1"/>
  <c r="P36" i="1" s="1"/>
  <c r="M38" i="1"/>
  <c r="N38" i="1" s="1"/>
  <c r="O38" i="1" s="1"/>
  <c r="P38" i="1" s="1"/>
  <c r="M33" i="1"/>
  <c r="N33" i="1" s="1"/>
  <c r="O33" i="1" s="1"/>
  <c r="P33" i="1" s="1"/>
  <c r="M28" i="1"/>
  <c r="N28" i="1" s="1"/>
  <c r="O28" i="1" s="1"/>
  <c r="P28" i="1" s="1"/>
  <c r="M34" i="1"/>
  <c r="N34" i="1" s="1"/>
  <c r="O34" i="1" s="1"/>
  <c r="P34" i="1" s="1"/>
  <c r="M29" i="1"/>
  <c r="N29" i="1" s="1"/>
  <c r="O29" i="1" s="1"/>
  <c r="P29" i="1" s="1"/>
  <c r="M32" i="1"/>
  <c r="N32" i="1" s="1"/>
  <c r="O32" i="1" s="1"/>
  <c r="P32" i="1" s="1"/>
  <c r="M30" i="1"/>
  <c r="N30" i="1" s="1"/>
  <c r="O30" i="1" s="1"/>
  <c r="P30" i="1" s="1"/>
  <c r="M31" i="1"/>
  <c r="N31" i="1" s="1"/>
  <c r="O31" i="1" s="1"/>
  <c r="P31" i="1" s="1"/>
  <c r="M25" i="1"/>
  <c r="N25" i="1" s="1"/>
  <c r="O25" i="1" s="1"/>
  <c r="P25" i="1" s="1"/>
  <c r="M22" i="1"/>
  <c r="N22" i="1" s="1"/>
  <c r="O22" i="1" s="1"/>
  <c r="P22" i="1" s="1"/>
  <c r="M19" i="1"/>
  <c r="N19" i="1" s="1"/>
  <c r="O19" i="1" s="1"/>
  <c r="P19" i="1" s="1"/>
  <c r="M18" i="1"/>
  <c r="N18" i="1" s="1"/>
  <c r="O18" i="1" s="1"/>
  <c r="P18" i="1" s="1"/>
  <c r="M24" i="1"/>
  <c r="N24" i="1" s="1"/>
  <c r="O24" i="1" s="1"/>
  <c r="P24" i="1" s="1"/>
  <c r="M21" i="1"/>
  <c r="N21" i="1" s="1"/>
  <c r="O21" i="1" s="1"/>
  <c r="P21" i="1" s="1"/>
  <c r="M27" i="1"/>
  <c r="N27" i="1" s="1"/>
  <c r="O27" i="1" s="1"/>
  <c r="P27" i="1" s="1"/>
  <c r="M20" i="1"/>
  <c r="N20" i="1" s="1"/>
  <c r="O20" i="1" s="1"/>
  <c r="P20" i="1" s="1"/>
  <c r="M23" i="1"/>
  <c r="N23" i="1" s="1"/>
  <c r="O23" i="1" s="1"/>
  <c r="P23" i="1" s="1"/>
  <c r="M26" i="1"/>
  <c r="N26" i="1" s="1"/>
  <c r="O26" i="1" s="1"/>
  <c r="P26" i="1" s="1"/>
  <c r="M14" i="1"/>
  <c r="N14" i="1" s="1"/>
  <c r="O14" i="1" s="1"/>
  <c r="P14" i="1" s="1"/>
  <c r="M10" i="1"/>
  <c r="N10" i="1" s="1"/>
  <c r="O10" i="1" s="1"/>
  <c r="P10" i="1" s="1"/>
  <c r="M17" i="1"/>
  <c r="N17" i="1" s="1"/>
  <c r="O17" i="1" s="1"/>
  <c r="P17" i="1" s="1"/>
  <c r="M16" i="1"/>
  <c r="N16" i="1" s="1"/>
  <c r="O16" i="1" s="1"/>
  <c r="P16" i="1" s="1"/>
  <c r="M13" i="1"/>
  <c r="N13" i="1" s="1"/>
  <c r="O13" i="1" s="1"/>
  <c r="P13" i="1" s="1"/>
  <c r="M9" i="1"/>
  <c r="N9" i="1" s="1"/>
  <c r="O9" i="1" s="1"/>
  <c r="P9" i="1" s="1"/>
  <c r="M11" i="1"/>
  <c r="N11" i="1" s="1"/>
  <c r="O11" i="1" s="1"/>
  <c r="P11" i="1" s="1"/>
  <c r="M15" i="1"/>
  <c r="N15" i="1" s="1"/>
  <c r="O15" i="1" s="1"/>
  <c r="P15" i="1" s="1"/>
  <c r="M12" i="1"/>
  <c r="N12" i="1" s="1"/>
  <c r="O12" i="1" s="1"/>
  <c r="P12" i="1" s="1"/>
  <c r="Q41" i="1" l="1"/>
  <c r="R41" i="1" s="1"/>
  <c r="S41" i="1" s="1"/>
  <c r="Q56" i="1"/>
  <c r="R56" i="1" s="1"/>
  <c r="S56" i="1" s="1"/>
  <c r="Q42" i="1"/>
  <c r="R42" i="1" s="1"/>
  <c r="S42" i="1" s="1"/>
  <c r="Q52" i="1"/>
  <c r="R52" i="1" s="1"/>
  <c r="S52" i="1" s="1"/>
  <c r="Q36" i="1"/>
  <c r="R36" i="1" s="1"/>
  <c r="S36" i="1" s="1"/>
  <c r="Q40" i="1"/>
  <c r="R40" i="1" s="1"/>
  <c r="S40" i="1" s="1"/>
  <c r="Q53" i="1"/>
  <c r="R53" i="1" s="1"/>
  <c r="S53" i="1" s="1"/>
  <c r="Q37" i="1"/>
  <c r="R37" i="1" s="1"/>
  <c r="S37" i="1" s="1"/>
  <c r="Q47" i="1"/>
  <c r="R47" i="1" s="1"/>
  <c r="S47" i="1" s="1"/>
  <c r="Q57" i="1"/>
  <c r="R57" i="1" s="1"/>
  <c r="S57" i="1" s="1"/>
  <c r="Q50" i="1"/>
  <c r="R50" i="1" s="1"/>
  <c r="S50" i="1" s="1"/>
  <c r="Q55" i="1"/>
  <c r="R55" i="1" s="1"/>
  <c r="S55" i="1" s="1"/>
  <c r="Q39" i="1"/>
  <c r="R39" i="1" s="1"/>
  <c r="S39" i="1" s="1"/>
  <c r="Q49" i="1"/>
  <c r="R49" i="1" s="1"/>
  <c r="S49" i="1" s="1"/>
  <c r="Q51" i="1"/>
  <c r="R51" i="1" s="1"/>
  <c r="S51" i="1" s="1"/>
  <c r="Q38" i="1"/>
  <c r="R38" i="1" s="1"/>
  <c r="S38" i="1" s="1"/>
  <c r="Q58" i="1"/>
  <c r="R58" i="1" s="1"/>
  <c r="S58" i="1" s="1"/>
  <c r="Q43" i="1"/>
  <c r="R43" i="1" s="1"/>
  <c r="S43" i="1" s="1"/>
  <c r="Q44" i="1"/>
  <c r="R44" i="1" s="1"/>
  <c r="S44" i="1" s="1"/>
  <c r="Q46" i="1"/>
  <c r="R46" i="1" s="1"/>
  <c r="S46" i="1" s="1"/>
  <c r="Q54" i="1"/>
  <c r="R54" i="1" s="1"/>
  <c r="S54" i="1" s="1"/>
  <c r="Q35" i="1"/>
  <c r="R35" i="1" s="1"/>
  <c r="S35" i="1" s="1"/>
  <c r="Q48" i="1"/>
  <c r="R48" i="1" s="1"/>
  <c r="S48" i="1" s="1"/>
  <c r="Q45" i="1"/>
  <c r="R45" i="1" s="1"/>
  <c r="S45" i="1" s="1"/>
  <c r="Q30" i="1"/>
  <c r="R30" i="1" s="1"/>
  <c r="S30" i="1" s="1"/>
  <c r="Q32" i="1"/>
  <c r="R32" i="1" s="1"/>
  <c r="S32" i="1" s="1"/>
  <c r="Q31" i="1"/>
  <c r="R31" i="1" s="1"/>
  <c r="S31" i="1" s="1"/>
  <c r="Q28" i="1"/>
  <c r="R28" i="1" s="1"/>
  <c r="S28" i="1" s="1"/>
  <c r="Q34" i="1"/>
  <c r="R34" i="1" s="1"/>
  <c r="S34" i="1" s="1"/>
  <c r="Q29" i="1"/>
  <c r="R29" i="1" s="1"/>
  <c r="S29" i="1" s="1"/>
  <c r="Q33" i="1"/>
  <c r="R33" i="1" s="1"/>
  <c r="S33" i="1" s="1"/>
  <c r="Q27" i="1"/>
  <c r="R27" i="1" s="1"/>
  <c r="S27" i="1" s="1"/>
  <c r="Q21" i="1"/>
  <c r="R21" i="1" s="1"/>
  <c r="S21" i="1" s="1"/>
  <c r="Q26" i="1"/>
  <c r="R26" i="1" s="1"/>
  <c r="S26" i="1" s="1"/>
  <c r="Q18" i="1"/>
  <c r="R18" i="1" s="1"/>
  <c r="S18" i="1" s="1"/>
  <c r="Q19" i="1"/>
  <c r="R19" i="1" s="1"/>
  <c r="S19" i="1" s="1"/>
  <c r="Q20" i="1"/>
  <c r="R20" i="1" s="1"/>
  <c r="S20" i="1" s="1"/>
  <c r="Q22" i="1"/>
  <c r="R22" i="1" s="1"/>
  <c r="S22" i="1" s="1"/>
  <c r="Q23" i="1"/>
  <c r="R23" i="1" s="1"/>
  <c r="S23" i="1" s="1"/>
  <c r="Q25" i="1"/>
  <c r="R25" i="1" s="1"/>
  <c r="S25" i="1" s="1"/>
  <c r="Q24" i="1"/>
  <c r="R24" i="1" s="1"/>
  <c r="S24" i="1" s="1"/>
  <c r="Q16" i="1"/>
  <c r="R16" i="1" s="1"/>
  <c r="S16" i="1" s="1"/>
  <c r="Q17" i="1"/>
  <c r="R17" i="1" s="1"/>
  <c r="S17" i="1" s="1"/>
  <c r="Q10" i="1"/>
  <c r="R10" i="1" s="1"/>
  <c r="S10" i="1" s="1"/>
  <c r="Q9" i="1"/>
  <c r="R9" i="1" s="1"/>
  <c r="S9" i="1" s="1"/>
  <c r="Q14" i="1"/>
  <c r="R14" i="1" s="1"/>
  <c r="S14" i="1" s="1"/>
  <c r="Q11" i="1"/>
  <c r="R11" i="1" s="1"/>
  <c r="S11" i="1" s="1"/>
  <c r="Q13" i="1"/>
  <c r="R13" i="1" s="1"/>
  <c r="S13" i="1" s="1"/>
  <c r="Q15" i="1"/>
  <c r="R15" i="1" s="1"/>
  <c r="S15" i="1" s="1"/>
  <c r="Q12" i="1"/>
  <c r="R12" i="1" s="1"/>
  <c r="S12" i="1" s="1"/>
</calcChain>
</file>

<file path=xl/sharedStrings.xml><?xml version="1.0" encoding="utf-8"?>
<sst xmlns="http://schemas.openxmlformats.org/spreadsheetml/2006/main" count="119" uniqueCount="70">
  <si>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</si>
  <si>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</si>
  <si>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</si>
  <si>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</si>
  <si>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</si>
  <si>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</si>
  <si>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</si>
  <si>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</si>
  <si>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</si>
  <si>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</si>
  <si>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</si>
  <si>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</si>
  <si>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</si>
  <si>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</si>
  <si>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</si>
  <si>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</si>
  <si>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</si>
  <si>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</si>
  <si>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</si>
  <si>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Obsessive Nature    </t>
  </si>
  <si>
    <t xml:space="preserve">Strategy            </t>
  </si>
  <si>
    <t>Sale</t>
  </si>
  <si>
    <t xml:space="preserve">Cartesan            </t>
  </si>
  <si>
    <t xml:space="preserve">Castrofrancaru      </t>
  </si>
  <si>
    <t xml:space="preserve">Gmork               </t>
  </si>
  <si>
    <t xml:space="preserve">Hurleys Hero        </t>
  </si>
  <si>
    <t xml:space="preserve">Mafiore             </t>
  </si>
  <si>
    <t xml:space="preserve">Road To Blue Sky    </t>
  </si>
  <si>
    <t xml:space="preserve">Siding              </t>
  </si>
  <si>
    <t xml:space="preserve">Kintsugi Belle      </t>
  </si>
  <si>
    <t xml:space="preserve">Donald Who          </t>
  </si>
  <si>
    <t xml:space="preserve">Yulong Knight       </t>
  </si>
  <si>
    <t xml:space="preserve">Ocean Reward        </t>
  </si>
  <si>
    <t xml:space="preserve">Onslaught           </t>
  </si>
  <si>
    <t xml:space="preserve">Prince Of Mercia    </t>
  </si>
  <si>
    <t xml:space="preserve">Trading Post        </t>
  </si>
  <si>
    <t xml:space="preserve">Chalonne Princess   </t>
  </si>
  <si>
    <t xml:space="preserve">The Sisters         </t>
  </si>
  <si>
    <t xml:space="preserve">Shy Doll            </t>
  </si>
  <si>
    <t xml:space="preserve">Beau Night          </t>
  </si>
  <si>
    <t xml:space="preserve">The Great Houdini   </t>
  </si>
  <si>
    <t xml:space="preserve">Wolflands           </t>
  </si>
  <si>
    <t xml:space="preserve">Aminikii            </t>
  </si>
  <si>
    <t xml:space="preserve">The Hass            </t>
  </si>
  <si>
    <t xml:space="preserve">Stelvio             </t>
  </si>
  <si>
    <t xml:space="preserve">Swerving            </t>
  </si>
  <si>
    <t xml:space="preserve">Excel And Fly       </t>
  </si>
  <si>
    <t xml:space="preserve">Lovie May           </t>
  </si>
  <si>
    <t xml:space="preserve">Shes Kerosene       </t>
  </si>
  <si>
    <t xml:space="preserve">Kew Player          </t>
  </si>
  <si>
    <t xml:space="preserve">Royal Volley        </t>
  </si>
  <si>
    <t xml:space="preserve">Cernan              </t>
  </si>
  <si>
    <t xml:space="preserve">El Campeon          </t>
  </si>
  <si>
    <t xml:space="preserve">Frankie Two Angels  </t>
  </si>
  <si>
    <t xml:space="preserve">Romania             </t>
  </si>
  <si>
    <t xml:space="preserve">Bucks               </t>
  </si>
  <si>
    <t xml:space="preserve">Opportunity Lost    </t>
  </si>
  <si>
    <t xml:space="preserve">Bells Bighouse      </t>
  </si>
  <si>
    <t xml:space="preserve">Sheza Sniper        </t>
  </si>
  <si>
    <t xml:space="preserve">Raid The Bar        </t>
  </si>
  <si>
    <t xml:space="preserve">Delightful Journey  </t>
  </si>
  <si>
    <t xml:space="preserve">Eagle Spirit        </t>
  </si>
  <si>
    <t xml:space="preserve">High Done           </t>
  </si>
  <si>
    <t xml:space="preserve">Ferlaxing           </t>
  </si>
  <si>
    <t xml:space="preserve">Nightstick          </t>
  </si>
  <si>
    <t xml:space="preserve">Peppino             </t>
  </si>
  <si>
    <t xml:space="preserve">Regal Azmon         </t>
  </si>
  <si>
    <t xml:space="preserve">Perito Moreno       </t>
  </si>
  <si>
    <t xml:space="preserve">Designer Dreamer    </t>
  </si>
  <si>
    <t xml:space="preserve">Halvoya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</si>
</sst>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135773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318C66-7768-6035-D5E7-8A3BCD647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99860" cy="1050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58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F54" sqref="F5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88671875" style="9" bestFit="1" customWidth="1"/>
    <col min="4" max="4" width="6.44140625" style="9" bestFit="1" customWidth="1"/>
    <col min="5" max="5" width="6.33203125" style="9" bestFit="1" customWidth="1"/>
    <col min="6" max="6" width="25.3320312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6</v>
      </c>
      <c r="B9" s="5">
        <v>0.54166666666666663</v>
      </c>
      <c r="C9" s="1" t="s">
        <v>21</v>
      </c>
      <c r="D9" s="1">
        <v>1</v>
      </c>
      <c r="E9" s="1">
        <v>4</v>
      </c>
      <c r="F9" s="1" t="s">
        <v>24</v>
      </c>
      <c r="G9" s="1">
        <v>75.52</v>
      </c>
      <c r="H9" s="1">
        <f>1+COUNTIFS(A:A,A9,G:G,"&gt;"&amp;G9)</f>
        <v>1</v>
      </c>
      <c r="I9" s="2">
        <f>AVERAGEIF(A:A,A9,G:G)</f>
        <v>52.601111111111116</v>
      </c>
      <c r="J9" s="2">
        <f t="shared" ref="J9" si="0">G9-I9</f>
        <v>22.91888888888888</v>
      </c>
      <c r="K9" s="2">
        <f t="shared" ref="K9" si="1">90+J9</f>
        <v>112.91888888888889</v>
      </c>
      <c r="L9" s="2">
        <f t="shared" ref="L9" si="2">EXP(0.06*K9)</f>
        <v>875.79612806701221</v>
      </c>
      <c r="M9" s="2">
        <f>SUMIF(A:A,A9,L:L)</f>
        <v>2507.7099817489243</v>
      </c>
      <c r="N9" s="3">
        <f t="shared" ref="N9" si="3">L9/M9</f>
        <v>0.34924139331942022</v>
      </c>
      <c r="O9" s="6">
        <f t="shared" ref="O9" si="4">1/N9</f>
        <v>2.8633490162644852</v>
      </c>
      <c r="P9" s="3">
        <f t="shared" ref="P9" si="5">IF(O9&gt;21,"",N9)</f>
        <v>0.34924139331942022</v>
      </c>
      <c r="Q9" s="3">
        <f>IF(ISNUMBER(P9),SUMIF(A:A,A9,P:P),"")</f>
        <v>0.92453572439958509</v>
      </c>
      <c r="R9" s="3">
        <f t="shared" ref="R9" si="6">IFERROR(P9*(1/Q9),"")</f>
        <v>0.37774786209178202</v>
      </c>
      <c r="S9" s="7">
        <f t="shared" ref="S9" si="7">IFERROR(1/R9,"")</f>
        <v>2.6472684569609246</v>
      </c>
    </row>
    <row r="10" spans="1:19" x14ac:dyDescent="0.3">
      <c r="A10" s="1">
        <v>6</v>
      </c>
      <c r="B10" s="5">
        <v>0.54166666666666663</v>
      </c>
      <c r="C10" s="1" t="s">
        <v>21</v>
      </c>
      <c r="D10" s="1">
        <v>1</v>
      </c>
      <c r="E10" s="1">
        <v>10</v>
      </c>
      <c r="F10" s="1" t="s">
        <v>29</v>
      </c>
      <c r="G10" s="1">
        <v>58.38</v>
      </c>
      <c r="H10" s="1">
        <f>1+COUNTIFS(A:A,A10,G:G,"&gt;"&amp;G10)</f>
        <v>2</v>
      </c>
      <c r="I10" s="2">
        <f>AVERAGEIF(A:A,A10,G:G)</f>
        <v>52.601111111111116</v>
      </c>
      <c r="J10" s="2">
        <f t="shared" ref="J10:J17" si="8">G10-I10</f>
        <v>5.7788888888888863</v>
      </c>
      <c r="K10" s="2">
        <f t="shared" ref="K10:K17" si="9">90+J10</f>
        <v>95.778888888888886</v>
      </c>
      <c r="L10" s="2">
        <f t="shared" ref="L10:L17" si="10">EXP(0.06*K10)</f>
        <v>313.16597868658022</v>
      </c>
      <c r="M10" s="2">
        <f>SUMIF(A:A,A10,L:L)</f>
        <v>2507.7099817489243</v>
      </c>
      <c r="N10" s="3">
        <f t="shared" ref="N10:N17" si="11">L10/M10</f>
        <v>0.12488125858484335</v>
      </c>
      <c r="O10" s="6">
        <f t="shared" ref="O10:O17" si="12">1/N10</f>
        <v>8.0076066763901785</v>
      </c>
      <c r="P10" s="3">
        <f t="shared" ref="P10:P17" si="13">IF(O10&gt;21,"",N10)</f>
        <v>0.12488125858484335</v>
      </c>
      <c r="Q10" s="3">
        <f>IF(ISNUMBER(P10),SUMIF(A:A,A10,P:P),"")</f>
        <v>0.92453572439958509</v>
      </c>
      <c r="R10" s="3">
        <f t="shared" ref="R10:R17" si="14">IFERROR(P10*(1/Q10),"")</f>
        <v>0.13507456260378056</v>
      </c>
      <c r="S10" s="7">
        <f t="shared" ref="S10:S17" si="15">IFERROR(1/R10,"")</f>
        <v>7.4033184392633471</v>
      </c>
    </row>
    <row r="11" spans="1:19" x14ac:dyDescent="0.3">
      <c r="A11" s="1">
        <v>6</v>
      </c>
      <c r="B11" s="5">
        <v>0.54166666666666663</v>
      </c>
      <c r="C11" s="1" t="s">
        <v>21</v>
      </c>
      <c r="D11" s="1">
        <v>1</v>
      </c>
      <c r="E11" s="1">
        <v>3</v>
      </c>
      <c r="F11" s="1" t="s">
        <v>23</v>
      </c>
      <c r="G11" s="1">
        <v>57.99</v>
      </c>
      <c r="H11" s="1">
        <f>1+COUNTIFS(A:A,A11,G:G,"&gt;"&amp;G11)</f>
        <v>3</v>
      </c>
      <c r="I11" s="2">
        <f>AVERAGEIF(A:A,A11,G:G)</f>
        <v>52.601111111111116</v>
      </c>
      <c r="J11" s="2">
        <f t="shared" si="8"/>
        <v>5.3888888888888857</v>
      </c>
      <c r="K11" s="2">
        <f t="shared" si="9"/>
        <v>95.388888888888886</v>
      </c>
      <c r="L11" s="2">
        <f t="shared" si="10"/>
        <v>305.92296850003538</v>
      </c>
      <c r="M11" s="2">
        <f>SUMIF(A:A,A11,L:L)</f>
        <v>2507.7099817489243</v>
      </c>
      <c r="N11" s="3">
        <f t="shared" si="11"/>
        <v>0.12199296199582016</v>
      </c>
      <c r="O11" s="6">
        <f t="shared" si="12"/>
        <v>8.1971941957951877</v>
      </c>
      <c r="P11" s="3">
        <f t="shared" si="13"/>
        <v>0.12199296199582016</v>
      </c>
      <c r="Q11" s="3">
        <f>IF(ISNUMBER(P11),SUMIF(A:A,A11,P:P),"")</f>
        <v>0.92453572439958509</v>
      </c>
      <c r="R11" s="3">
        <f t="shared" si="14"/>
        <v>0.13195051178259792</v>
      </c>
      <c r="S11" s="7">
        <f t="shared" si="15"/>
        <v>7.5785988738535783</v>
      </c>
    </row>
    <row r="12" spans="1:19" x14ac:dyDescent="0.3">
      <c r="A12" s="1">
        <v>6</v>
      </c>
      <c r="B12" s="5">
        <v>0.54166666666666663</v>
      </c>
      <c r="C12" s="1" t="s">
        <v>21</v>
      </c>
      <c r="D12" s="1">
        <v>1</v>
      </c>
      <c r="E12" s="1">
        <v>5</v>
      </c>
      <c r="F12" s="1" t="s">
        <v>25</v>
      </c>
      <c r="G12" s="1">
        <v>54.94</v>
      </c>
      <c r="H12" s="1">
        <f>1+COUNTIFS(A:A,A12,G:G,"&gt;"&amp;G12)</f>
        <v>4</v>
      </c>
      <c r="I12" s="2">
        <f>AVERAGEIF(A:A,A12,G:G)</f>
        <v>52.601111111111116</v>
      </c>
      <c r="J12" s="2">
        <f t="shared" si="8"/>
        <v>2.3388888888888815</v>
      </c>
      <c r="K12" s="2">
        <f t="shared" si="9"/>
        <v>92.338888888888874</v>
      </c>
      <c r="L12" s="2">
        <f t="shared" si="10"/>
        <v>254.76290627539046</v>
      </c>
      <c r="M12" s="2">
        <f>SUMIF(A:A,A12,L:L)</f>
        <v>2507.7099817489243</v>
      </c>
      <c r="N12" s="3">
        <f t="shared" si="11"/>
        <v>0.10159185397416411</v>
      </c>
      <c r="O12" s="6">
        <f t="shared" si="12"/>
        <v>9.8433088961474287</v>
      </c>
      <c r="P12" s="3">
        <f t="shared" si="13"/>
        <v>0.10159185397416411</v>
      </c>
      <c r="Q12" s="3">
        <f>IF(ISNUMBER(P12),SUMIF(A:A,A12,P:P),"")</f>
        <v>0.92453572439958509</v>
      </c>
      <c r="R12" s="3">
        <f t="shared" si="14"/>
        <v>0.10988418434575929</v>
      </c>
      <c r="S12" s="7">
        <f t="shared" si="15"/>
        <v>9.1004907207885424</v>
      </c>
    </row>
    <row r="13" spans="1:19" x14ac:dyDescent="0.3">
      <c r="A13" s="1">
        <v>6</v>
      </c>
      <c r="B13" s="5">
        <v>0.54166666666666663</v>
      </c>
      <c r="C13" s="1" t="s">
        <v>21</v>
      </c>
      <c r="D13" s="1">
        <v>1</v>
      </c>
      <c r="E13" s="1">
        <v>8</v>
      </c>
      <c r="F13" s="1" t="s">
        <v>27</v>
      </c>
      <c r="G13" s="1">
        <v>51.7</v>
      </c>
      <c r="H13" s="1">
        <f>1+COUNTIFS(A:A,A13,G:G,"&gt;"&amp;G13)</f>
        <v>5</v>
      </c>
      <c r="I13" s="2">
        <f>AVERAGEIF(A:A,A13,G:G)</f>
        <v>52.601111111111116</v>
      </c>
      <c r="J13" s="2">
        <f t="shared" si="8"/>
        <v>-0.90111111111111342</v>
      </c>
      <c r="K13" s="2">
        <f t="shared" si="9"/>
        <v>89.098888888888894</v>
      </c>
      <c r="L13" s="2">
        <f t="shared" si="10"/>
        <v>209.75356326033338</v>
      </c>
      <c r="M13" s="2">
        <f>SUMIF(A:A,A13,L:L)</f>
        <v>2507.7099817489243</v>
      </c>
      <c r="N13" s="3">
        <f t="shared" si="11"/>
        <v>8.3643469454967548E-2</v>
      </c>
      <c r="O13" s="6">
        <f t="shared" si="12"/>
        <v>11.955505988885191</v>
      </c>
      <c r="P13" s="3">
        <f t="shared" si="13"/>
        <v>8.3643469454967548E-2</v>
      </c>
      <c r="Q13" s="3">
        <f>IF(ISNUMBER(P13),SUMIF(A:A,A13,P:P),"")</f>
        <v>0.92453572439958509</v>
      </c>
      <c r="R13" s="3">
        <f t="shared" si="14"/>
        <v>9.0470781439286801E-2</v>
      </c>
      <c r="S13" s="7">
        <f t="shared" si="15"/>
        <v>11.053292389997546</v>
      </c>
    </row>
    <row r="14" spans="1:19" x14ac:dyDescent="0.3">
      <c r="A14" s="1">
        <v>6</v>
      </c>
      <c r="B14" s="5">
        <v>0.54166666666666663</v>
      </c>
      <c r="C14" s="1" t="s">
        <v>21</v>
      </c>
      <c r="D14" s="1">
        <v>1</v>
      </c>
      <c r="E14" s="1">
        <v>7</v>
      </c>
      <c r="F14" s="1" t="s">
        <v>26</v>
      </c>
      <c r="G14" s="1">
        <v>50.25</v>
      </c>
      <c r="H14" s="1">
        <f>1+COUNTIFS(A:A,A14,G:G,"&gt;"&amp;G14)</f>
        <v>6</v>
      </c>
      <c r="I14" s="2">
        <f>AVERAGEIF(A:A,A14,G:G)</f>
        <v>52.601111111111116</v>
      </c>
      <c r="J14" s="2">
        <f t="shared" si="8"/>
        <v>-2.3511111111111163</v>
      </c>
      <c r="K14" s="2">
        <f t="shared" si="9"/>
        <v>87.648888888888877</v>
      </c>
      <c r="L14" s="2">
        <f t="shared" si="10"/>
        <v>192.27628716818697</v>
      </c>
      <c r="M14" s="2">
        <f>SUMIF(A:A,A14,L:L)</f>
        <v>2507.7099817489243</v>
      </c>
      <c r="N14" s="3">
        <f t="shared" si="11"/>
        <v>7.6674052648659896E-2</v>
      </c>
      <c r="O14" s="6">
        <f t="shared" si="12"/>
        <v>13.042221787626847</v>
      </c>
      <c r="P14" s="3">
        <f t="shared" si="13"/>
        <v>7.6674052648659896E-2</v>
      </c>
      <c r="Q14" s="3">
        <f>IF(ISNUMBER(P14),SUMIF(A:A,A14,P:P),"")</f>
        <v>0.92453572439958509</v>
      </c>
      <c r="R14" s="3">
        <f t="shared" si="14"/>
        <v>8.2932493169427079E-2</v>
      </c>
      <c r="S14" s="7">
        <f t="shared" si="15"/>
        <v>12.057999968203637</v>
      </c>
    </row>
    <row r="15" spans="1:19" x14ac:dyDescent="0.3">
      <c r="A15" s="1">
        <v>6</v>
      </c>
      <c r="B15" s="5">
        <v>0.54166666666666663</v>
      </c>
      <c r="C15" s="1" t="s">
        <v>21</v>
      </c>
      <c r="D15" s="1">
        <v>1</v>
      </c>
      <c r="E15" s="1">
        <v>2</v>
      </c>
      <c r="F15" s="1" t="s">
        <v>22</v>
      </c>
      <c r="G15" s="1">
        <v>47.88</v>
      </c>
      <c r="H15" s="1">
        <f>1+COUNTIFS(A:A,A15,G:G,"&gt;"&amp;G15)</f>
        <v>7</v>
      </c>
      <c r="I15" s="2">
        <f>AVERAGEIF(A:A,A15,G:G)</f>
        <v>52.601111111111116</v>
      </c>
      <c r="J15" s="2">
        <f t="shared" si="8"/>
        <v>-4.7211111111111137</v>
      </c>
      <c r="K15" s="2">
        <f t="shared" si="9"/>
        <v>85.278888888888886</v>
      </c>
      <c r="L15" s="2">
        <f t="shared" si="10"/>
        <v>166.78963260277337</v>
      </c>
      <c r="M15" s="2">
        <f>SUMIF(A:A,A15,L:L)</f>
        <v>2507.7099817489243</v>
      </c>
      <c r="N15" s="3">
        <f t="shared" si="11"/>
        <v>6.651073442170978E-2</v>
      </c>
      <c r="O15" s="6">
        <f t="shared" si="12"/>
        <v>15.035167010177982</v>
      </c>
      <c r="P15" s="3">
        <f t="shared" si="13"/>
        <v>6.651073442170978E-2</v>
      </c>
      <c r="Q15" s="3">
        <f>IF(ISNUMBER(P15),SUMIF(A:A,A15,P:P),"")</f>
        <v>0.92453572439958509</v>
      </c>
      <c r="R15" s="3">
        <f t="shared" si="14"/>
        <v>7.1939604567366394E-2</v>
      </c>
      <c r="S15" s="7">
        <f t="shared" si="15"/>
        <v>13.900549023223641</v>
      </c>
    </row>
    <row r="16" spans="1:19" x14ac:dyDescent="0.3">
      <c r="A16" s="1">
        <v>6</v>
      </c>
      <c r="B16" s="5">
        <v>0.54166666666666663</v>
      </c>
      <c r="C16" s="1" t="s">
        <v>21</v>
      </c>
      <c r="D16" s="1">
        <v>1</v>
      </c>
      <c r="E16" s="1">
        <v>12</v>
      </c>
      <c r="F16" s="1" t="s">
        <v>30</v>
      </c>
      <c r="G16" s="1">
        <v>39.76</v>
      </c>
      <c r="H16" s="1">
        <f>1+COUNTIFS(A:A,A16,G:G,"&gt;"&amp;G16)</f>
        <v>8</v>
      </c>
      <c r="I16" s="2">
        <f>AVERAGEIF(A:A,A16,G:G)</f>
        <v>52.601111111111116</v>
      </c>
      <c r="J16" s="2">
        <f t="shared" si="8"/>
        <v>-12.841111111111118</v>
      </c>
      <c r="K16" s="2">
        <f t="shared" si="9"/>
        <v>77.158888888888882</v>
      </c>
      <c r="L16" s="2">
        <f t="shared" si="10"/>
        <v>102.46623537481484</v>
      </c>
      <c r="M16" s="2">
        <f>SUMIF(A:A,A16,L:L)</f>
        <v>2507.7099817489243</v>
      </c>
      <c r="N16" s="3">
        <f t="shared" si="11"/>
        <v>4.0860480725667073E-2</v>
      </c>
      <c r="O16" s="6">
        <f t="shared" si="12"/>
        <v>24.473525084393739</v>
      </c>
      <c r="P16" s="3" t="str">
        <f t="shared" si="13"/>
        <v/>
      </c>
      <c r="Q16" s="3" t="str">
        <f>IF(ISNUMBER(P16),SUMIF(A:A,A16,P:P),"")</f>
        <v/>
      </c>
      <c r="R16" s="3" t="str">
        <f t="shared" si="14"/>
        <v/>
      </c>
      <c r="S16" s="7" t="str">
        <f t="shared" si="15"/>
        <v/>
      </c>
    </row>
    <row r="17" spans="1:19" x14ac:dyDescent="0.3">
      <c r="A17" s="1">
        <v>6</v>
      </c>
      <c r="B17" s="5">
        <v>0.54166666666666663</v>
      </c>
      <c r="C17" s="1" t="s">
        <v>21</v>
      </c>
      <c r="D17" s="1">
        <v>1</v>
      </c>
      <c r="E17" s="1">
        <v>9</v>
      </c>
      <c r="F17" s="1" t="s">
        <v>28</v>
      </c>
      <c r="G17" s="1">
        <v>36.99</v>
      </c>
      <c r="H17" s="1">
        <f>1+COUNTIFS(A:A,A17,G:G,"&gt;"&amp;G17)</f>
        <v>9</v>
      </c>
      <c r="I17" s="2">
        <f>AVERAGEIF(A:A,A17,G:G)</f>
        <v>52.601111111111116</v>
      </c>
      <c r="J17" s="2">
        <f t="shared" si="8"/>
        <v>-15.611111111111114</v>
      </c>
      <c r="K17" s="2">
        <f t="shared" si="9"/>
        <v>74.388888888888886</v>
      </c>
      <c r="L17" s="2">
        <f t="shared" si="10"/>
        <v>86.776281813797468</v>
      </c>
      <c r="M17" s="2">
        <f>SUMIF(A:A,A17,L:L)</f>
        <v>2507.7099817489243</v>
      </c>
      <c r="N17" s="3">
        <f t="shared" si="11"/>
        <v>3.4603794874747858E-2</v>
      </c>
      <c r="O17" s="6">
        <f t="shared" si="12"/>
        <v>28.898564553963144</v>
      </c>
      <c r="P17" s="3" t="str">
        <f t="shared" si="13"/>
        <v/>
      </c>
      <c r="Q17" s="3" t="str">
        <f>IF(ISNUMBER(P17),SUMIF(A:A,A17,P:P),"")</f>
        <v/>
      </c>
      <c r="R17" s="3" t="str">
        <f t="shared" si="14"/>
        <v/>
      </c>
      <c r="S17" s="7" t="str">
        <f t="shared" si="15"/>
        <v/>
      </c>
    </row>
    <row r="18" spans="1:19" x14ac:dyDescent="0.3">
      <c r="A18" s="1">
        <v>16</v>
      </c>
      <c r="B18" s="5">
        <v>0.625</v>
      </c>
      <c r="C18" s="1" t="s">
        <v>21</v>
      </c>
      <c r="D18" s="1">
        <v>5</v>
      </c>
      <c r="E18" s="1">
        <v>7</v>
      </c>
      <c r="F18" s="1" t="s">
        <v>34</v>
      </c>
      <c r="G18" s="1">
        <v>73.28</v>
      </c>
      <c r="H18" s="1">
        <f>1+COUNTIFS(A:A,A18,G:G,"&gt;"&amp;G18)</f>
        <v>1</v>
      </c>
      <c r="I18" s="2">
        <f>AVERAGEIF(A:A,A18,G:G)</f>
        <v>46.514000000000003</v>
      </c>
      <c r="J18" s="2">
        <f t="shared" ref="J18:J27" si="16">G18-I18</f>
        <v>26.765999999999998</v>
      </c>
      <c r="K18" s="2">
        <f t="shared" ref="K18:K27" si="17">90+J18</f>
        <v>116.76599999999999</v>
      </c>
      <c r="L18" s="2">
        <f t="shared" ref="L18:L27" si="18">EXP(0.06*K18)</f>
        <v>1103.188607887085</v>
      </c>
      <c r="M18" s="2">
        <f>SUMIF(A:A,A18,L:L)</f>
        <v>2944.7406301019996</v>
      </c>
      <c r="N18" s="3">
        <f t="shared" ref="N18:N27" si="19">L18/M18</f>
        <v>0.37463014453971549</v>
      </c>
      <c r="O18" s="6">
        <f t="shared" ref="O18:O27" si="20">1/N18</f>
        <v>2.669299346502501</v>
      </c>
      <c r="P18" s="3">
        <f t="shared" ref="P18:P27" si="21">IF(O18&gt;21,"",N18)</f>
        <v>0.37463014453971549</v>
      </c>
      <c r="Q18" s="3">
        <f>IF(ISNUMBER(P18),SUMIF(A:A,A18,P:P),"")</f>
        <v>0.93540833863804773</v>
      </c>
      <c r="R18" s="3">
        <f t="shared" ref="R18:R27" si="22">IFERROR(P18*(1/Q18),"")</f>
        <v>0.40049904310792878</v>
      </c>
      <c r="S18" s="7">
        <f t="shared" ref="S18:S27" si="23">IFERROR(1/R18,"")</f>
        <v>2.4968848670395305</v>
      </c>
    </row>
    <row r="19" spans="1:19" x14ac:dyDescent="0.3">
      <c r="A19" s="1">
        <v>16</v>
      </c>
      <c r="B19" s="5">
        <v>0.625</v>
      </c>
      <c r="C19" s="1" t="s">
        <v>21</v>
      </c>
      <c r="D19" s="1">
        <v>5</v>
      </c>
      <c r="E19" s="1">
        <v>12</v>
      </c>
      <c r="F19" s="1" t="s">
        <v>37</v>
      </c>
      <c r="G19" s="1">
        <v>55.02</v>
      </c>
      <c r="H19" s="1">
        <f>1+COUNTIFS(A:A,A19,G:G,"&gt;"&amp;G19)</f>
        <v>2</v>
      </c>
      <c r="I19" s="2">
        <f>AVERAGEIF(A:A,A19,G:G)</f>
        <v>46.514000000000003</v>
      </c>
      <c r="J19" s="2">
        <f t="shared" si="16"/>
        <v>8.5060000000000002</v>
      </c>
      <c r="K19" s="2">
        <f t="shared" si="17"/>
        <v>98.506</v>
      </c>
      <c r="L19" s="2">
        <f t="shared" si="18"/>
        <v>368.83891352033044</v>
      </c>
      <c r="M19" s="2">
        <f>SUMIF(A:A,A19,L:L)</f>
        <v>2944.7406301019996</v>
      </c>
      <c r="N19" s="3">
        <f t="shared" si="19"/>
        <v>0.12525344668727401</v>
      </c>
      <c r="O19" s="6">
        <f t="shared" si="20"/>
        <v>7.9838122339000028</v>
      </c>
      <c r="P19" s="3">
        <f t="shared" si="21"/>
        <v>0.12525344668727401</v>
      </c>
      <c r="Q19" s="3">
        <f>IF(ISNUMBER(P19),SUMIF(A:A,A19,P:P),"")</f>
        <v>0.93540833863804773</v>
      </c>
      <c r="R19" s="3">
        <f t="shared" si="22"/>
        <v>0.13390242690122126</v>
      </c>
      <c r="S19" s="7">
        <f t="shared" si="23"/>
        <v>7.4681245377105228</v>
      </c>
    </row>
    <row r="20" spans="1:19" x14ac:dyDescent="0.3">
      <c r="A20" s="1">
        <v>16</v>
      </c>
      <c r="B20" s="5">
        <v>0.625</v>
      </c>
      <c r="C20" s="1" t="s">
        <v>21</v>
      </c>
      <c r="D20" s="1">
        <v>5</v>
      </c>
      <c r="E20" s="1">
        <v>2</v>
      </c>
      <c r="F20" s="1" t="s">
        <v>32</v>
      </c>
      <c r="G20" s="1">
        <v>52.4</v>
      </c>
      <c r="H20" s="1">
        <f>1+COUNTIFS(A:A,A20,G:G,"&gt;"&amp;G20)</f>
        <v>3</v>
      </c>
      <c r="I20" s="2">
        <f>AVERAGEIF(A:A,A20,G:G)</f>
        <v>46.514000000000003</v>
      </c>
      <c r="J20" s="2">
        <f t="shared" si="16"/>
        <v>5.8859999999999957</v>
      </c>
      <c r="K20" s="2">
        <f t="shared" si="17"/>
        <v>95.885999999999996</v>
      </c>
      <c r="L20" s="2">
        <f t="shared" si="18"/>
        <v>315.1850731169863</v>
      </c>
      <c r="M20" s="2">
        <f>SUMIF(A:A,A20,L:L)</f>
        <v>2944.7406301019996</v>
      </c>
      <c r="N20" s="3">
        <f t="shared" si="19"/>
        <v>0.10703322047961451</v>
      </c>
      <c r="O20" s="6">
        <f t="shared" si="20"/>
        <v>9.3428936877635991</v>
      </c>
      <c r="P20" s="3">
        <f t="shared" si="21"/>
        <v>0.10703322047961451</v>
      </c>
      <c r="Q20" s="3">
        <f>IF(ISNUMBER(P20),SUMIF(A:A,A20,P:P),"")</f>
        <v>0.93540833863804773</v>
      </c>
      <c r="R20" s="3">
        <f t="shared" si="22"/>
        <v>0.11442406065724689</v>
      </c>
      <c r="S20" s="7">
        <f t="shared" si="23"/>
        <v>8.7394206625428517</v>
      </c>
    </row>
    <row r="21" spans="1:19" x14ac:dyDescent="0.3">
      <c r="A21" s="1">
        <v>16</v>
      </c>
      <c r="B21" s="5">
        <v>0.625</v>
      </c>
      <c r="C21" s="1" t="s">
        <v>21</v>
      </c>
      <c r="D21" s="1">
        <v>5</v>
      </c>
      <c r="E21" s="1">
        <v>11</v>
      </c>
      <c r="F21" s="1" t="s">
        <v>36</v>
      </c>
      <c r="G21" s="1">
        <v>47.28</v>
      </c>
      <c r="H21" s="1">
        <f>1+COUNTIFS(A:A,A21,G:G,"&gt;"&amp;G21)</f>
        <v>4</v>
      </c>
      <c r="I21" s="2">
        <f>AVERAGEIF(A:A,A21,G:G)</f>
        <v>46.514000000000003</v>
      </c>
      <c r="J21" s="2">
        <f t="shared" si="16"/>
        <v>0.76599999999999824</v>
      </c>
      <c r="K21" s="2">
        <f t="shared" si="17"/>
        <v>90.765999999999991</v>
      </c>
      <c r="L21" s="2">
        <f t="shared" si="18"/>
        <v>231.8197198548331</v>
      </c>
      <c r="M21" s="2">
        <f>SUMIF(A:A,A21,L:L)</f>
        <v>2944.7406301019996</v>
      </c>
      <c r="N21" s="3">
        <f t="shared" si="19"/>
        <v>7.8723306726950465E-2</v>
      </c>
      <c r="O21" s="6">
        <f t="shared" si="20"/>
        <v>12.702718439768686</v>
      </c>
      <c r="P21" s="3">
        <f t="shared" si="21"/>
        <v>7.8723306726950465E-2</v>
      </c>
      <c r="Q21" s="3">
        <f>IF(ISNUMBER(P21),SUMIF(A:A,A21,P:P),"")</f>
        <v>0.93540833863804773</v>
      </c>
      <c r="R21" s="3">
        <f t="shared" si="22"/>
        <v>8.4159295438365894E-2</v>
      </c>
      <c r="S21" s="7">
        <f t="shared" si="23"/>
        <v>11.882228751930921</v>
      </c>
    </row>
    <row r="22" spans="1:19" x14ac:dyDescent="0.3">
      <c r="A22" s="1">
        <v>16</v>
      </c>
      <c r="B22" s="5">
        <v>0.625</v>
      </c>
      <c r="C22" s="1" t="s">
        <v>21</v>
      </c>
      <c r="D22" s="1">
        <v>5</v>
      </c>
      <c r="E22" s="1">
        <v>8</v>
      </c>
      <c r="F22" s="1" t="s">
        <v>35</v>
      </c>
      <c r="G22" s="1">
        <v>45.67</v>
      </c>
      <c r="H22" s="1">
        <f>1+COUNTIFS(A:A,A22,G:G,"&gt;"&amp;G22)</f>
        <v>5</v>
      </c>
      <c r="I22" s="2">
        <f>AVERAGEIF(A:A,A22,G:G)</f>
        <v>46.514000000000003</v>
      </c>
      <c r="J22" s="2">
        <f t="shared" si="16"/>
        <v>-0.84400000000000119</v>
      </c>
      <c r="K22" s="2">
        <f t="shared" si="17"/>
        <v>89.156000000000006</v>
      </c>
      <c r="L22" s="2">
        <f t="shared" si="18"/>
        <v>210.47355167941902</v>
      </c>
      <c r="M22" s="2">
        <f>SUMIF(A:A,A22,L:L)</f>
        <v>2944.7406301019996</v>
      </c>
      <c r="N22" s="3">
        <f t="shared" si="19"/>
        <v>7.1474393883079829E-2</v>
      </c>
      <c r="O22" s="6">
        <f t="shared" si="20"/>
        <v>13.991024556792087</v>
      </c>
      <c r="P22" s="3">
        <f t="shared" si="21"/>
        <v>7.1474393883079829E-2</v>
      </c>
      <c r="Q22" s="3">
        <f>IF(ISNUMBER(P22),SUMIF(A:A,A22,P:P),"")</f>
        <v>0.93540833863804773</v>
      </c>
      <c r="R22" s="3">
        <f t="shared" si="22"/>
        <v>7.6409831867809058E-2</v>
      </c>
      <c r="S22" s="7">
        <f t="shared" si="23"/>
        <v>13.087321036513014</v>
      </c>
    </row>
    <row r="23" spans="1:19" x14ac:dyDescent="0.3">
      <c r="A23" s="1">
        <v>16</v>
      </c>
      <c r="B23" s="5">
        <v>0.625</v>
      </c>
      <c r="C23" s="1" t="s">
        <v>21</v>
      </c>
      <c r="D23" s="1">
        <v>5</v>
      </c>
      <c r="E23" s="1">
        <v>1</v>
      </c>
      <c r="F23" s="1" t="s">
        <v>31</v>
      </c>
      <c r="G23" s="1">
        <v>43.52</v>
      </c>
      <c r="H23" s="1">
        <f>1+COUNTIFS(A:A,A23,G:G,"&gt;"&amp;G23)</f>
        <v>6</v>
      </c>
      <c r="I23" s="2">
        <f>AVERAGEIF(A:A,A23,G:G)</f>
        <v>46.514000000000003</v>
      </c>
      <c r="J23" s="2">
        <f t="shared" si="16"/>
        <v>-2.9939999999999998</v>
      </c>
      <c r="K23" s="2">
        <f t="shared" si="17"/>
        <v>87.006</v>
      </c>
      <c r="L23" s="2">
        <f t="shared" si="18"/>
        <v>185.00077236212209</v>
      </c>
      <c r="M23" s="2">
        <f>SUMIF(A:A,A23,L:L)</f>
        <v>2944.7406301019996</v>
      </c>
      <c r="N23" s="3">
        <f t="shared" si="19"/>
        <v>6.2824131426377633E-2</v>
      </c>
      <c r="O23" s="6">
        <f t="shared" si="20"/>
        <v>15.917450465222593</v>
      </c>
      <c r="P23" s="3">
        <f t="shared" si="21"/>
        <v>6.2824131426377633E-2</v>
      </c>
      <c r="Q23" s="3">
        <f>IF(ISNUMBER(P23),SUMIF(A:A,A23,P:P),"")</f>
        <v>0.93540833863804773</v>
      </c>
      <c r="R23" s="3">
        <f t="shared" si="22"/>
        <v>6.7162252923519392E-2</v>
      </c>
      <c r="S23" s="7">
        <f t="shared" si="23"/>
        <v>14.889315895027284</v>
      </c>
    </row>
    <row r="24" spans="1:19" x14ac:dyDescent="0.3">
      <c r="A24" s="1">
        <v>16</v>
      </c>
      <c r="B24" s="5">
        <v>0.625</v>
      </c>
      <c r="C24" s="1" t="s">
        <v>21</v>
      </c>
      <c r="D24" s="1">
        <v>5</v>
      </c>
      <c r="E24" s="1">
        <v>9</v>
      </c>
      <c r="F24" s="1" t="s">
        <v>20</v>
      </c>
      <c r="G24" s="1">
        <v>42.37</v>
      </c>
      <c r="H24" s="1">
        <f>1+COUNTIFS(A:A,A24,G:G,"&gt;"&amp;G24)</f>
        <v>7</v>
      </c>
      <c r="I24" s="2">
        <f>AVERAGEIF(A:A,A24,G:G)</f>
        <v>46.514000000000003</v>
      </c>
      <c r="J24" s="2">
        <f t="shared" si="16"/>
        <v>-4.1440000000000055</v>
      </c>
      <c r="K24" s="2">
        <f t="shared" si="17"/>
        <v>85.855999999999995</v>
      </c>
      <c r="L24" s="2">
        <f t="shared" si="18"/>
        <v>172.66615668064259</v>
      </c>
      <c r="M24" s="2">
        <f>SUMIF(A:A,A24,L:L)</f>
        <v>2944.7406301019996</v>
      </c>
      <c r="N24" s="3">
        <f t="shared" si="19"/>
        <v>5.8635438012977666E-2</v>
      </c>
      <c r="O24" s="6">
        <f t="shared" si="20"/>
        <v>17.054532785764678</v>
      </c>
      <c r="P24" s="3">
        <f t="shared" si="21"/>
        <v>5.8635438012977666E-2</v>
      </c>
      <c r="Q24" s="3">
        <f>IF(ISNUMBER(P24),SUMIF(A:A,A24,P:P),"")</f>
        <v>0.93540833863804773</v>
      </c>
      <c r="R24" s="3">
        <f t="shared" si="22"/>
        <v>6.268432254768086E-2</v>
      </c>
      <c r="S24" s="7">
        <f t="shared" si="23"/>
        <v>15.952952179380251</v>
      </c>
    </row>
    <row r="25" spans="1:19" x14ac:dyDescent="0.3">
      <c r="A25" s="1">
        <v>16</v>
      </c>
      <c r="B25" s="5">
        <v>0.625</v>
      </c>
      <c r="C25" s="1" t="s">
        <v>21</v>
      </c>
      <c r="D25" s="1">
        <v>5</v>
      </c>
      <c r="E25" s="1">
        <v>6</v>
      </c>
      <c r="F25" s="1" t="s">
        <v>33</v>
      </c>
      <c r="G25" s="1">
        <v>41.85</v>
      </c>
      <c r="H25" s="1">
        <f>1+COUNTIFS(A:A,A25,G:G,"&gt;"&amp;G25)</f>
        <v>8</v>
      </c>
      <c r="I25" s="2">
        <f>AVERAGEIF(A:A,A25,G:G)</f>
        <v>46.514000000000003</v>
      </c>
      <c r="J25" s="2">
        <f t="shared" si="16"/>
        <v>-4.6640000000000015</v>
      </c>
      <c r="K25" s="2">
        <f t="shared" si="17"/>
        <v>85.335999999999999</v>
      </c>
      <c r="L25" s="2">
        <f t="shared" si="18"/>
        <v>167.36214542225034</v>
      </c>
      <c r="M25" s="2">
        <f>SUMIF(A:A,A25,L:L)</f>
        <v>2944.7406301019996</v>
      </c>
      <c r="N25" s="3">
        <f t="shared" si="19"/>
        <v>5.6834256882057982E-2</v>
      </c>
      <c r="O25" s="6">
        <f t="shared" si="20"/>
        <v>17.595021996596039</v>
      </c>
      <c r="P25" s="3">
        <f t="shared" si="21"/>
        <v>5.6834256882057982E-2</v>
      </c>
      <c r="Q25" s="3">
        <f>IF(ISNUMBER(P25),SUMIF(A:A,A25,P:P),"")</f>
        <v>0.93540833863804773</v>
      </c>
      <c r="R25" s="3">
        <f t="shared" si="22"/>
        <v>6.0758766556227757E-2</v>
      </c>
      <c r="S25" s="7">
        <f t="shared" si="23"/>
        <v>16.458530294135805</v>
      </c>
    </row>
    <row r="26" spans="1:19" x14ac:dyDescent="0.3">
      <c r="A26" s="1">
        <v>16</v>
      </c>
      <c r="B26" s="5">
        <v>0.625</v>
      </c>
      <c r="C26" s="1" t="s">
        <v>21</v>
      </c>
      <c r="D26" s="1">
        <v>5</v>
      </c>
      <c r="E26" s="1">
        <v>15</v>
      </c>
      <c r="F26" s="1" t="s">
        <v>19</v>
      </c>
      <c r="G26" s="1">
        <v>36.200000000000003</v>
      </c>
      <c r="H26" s="1">
        <f>1+COUNTIFS(A:A,A26,G:G,"&gt;"&amp;G26)</f>
        <v>9</v>
      </c>
      <c r="I26" s="2">
        <f>AVERAGEIF(A:A,A26,G:G)</f>
        <v>46.514000000000003</v>
      </c>
      <c r="J26" s="2">
        <f t="shared" si="16"/>
        <v>-10.314</v>
      </c>
      <c r="K26" s="2">
        <f t="shared" si="17"/>
        <v>79.686000000000007</v>
      </c>
      <c r="L26" s="2">
        <f t="shared" si="18"/>
        <v>119.24259125526643</v>
      </c>
      <c r="M26" s="2">
        <f>SUMIF(A:A,A26,L:L)</f>
        <v>2944.7406301019996</v>
      </c>
      <c r="N26" s="3">
        <f t="shared" si="19"/>
        <v>4.0493410535492942E-2</v>
      </c>
      <c r="O26" s="6">
        <f t="shared" si="20"/>
        <v>24.695376032193892</v>
      </c>
      <c r="P26" s="3" t="str">
        <f t="shared" si="21"/>
        <v/>
      </c>
      <c r="Q26" s="3" t="str">
        <f>IF(ISNUMBER(P26),SUMIF(A:A,A26,P:P),"")</f>
        <v/>
      </c>
      <c r="R26" s="3" t="str">
        <f t="shared" si="22"/>
        <v/>
      </c>
      <c r="S26" s="7" t="str">
        <f t="shared" si="23"/>
        <v/>
      </c>
    </row>
    <row r="27" spans="1:19" x14ac:dyDescent="0.3">
      <c r="A27" s="1">
        <v>16</v>
      </c>
      <c r="B27" s="5">
        <v>0.625</v>
      </c>
      <c r="C27" s="1" t="s">
        <v>21</v>
      </c>
      <c r="D27" s="1">
        <v>5</v>
      </c>
      <c r="E27" s="1">
        <v>13</v>
      </c>
      <c r="F27" s="1" t="s">
        <v>38</v>
      </c>
      <c r="G27" s="1">
        <v>27.55</v>
      </c>
      <c r="H27" s="1">
        <f>1+COUNTIFS(A:A,A27,G:G,"&gt;"&amp;G27)</f>
        <v>10</v>
      </c>
      <c r="I27" s="2">
        <f>AVERAGEIF(A:A,A27,G:G)</f>
        <v>46.514000000000003</v>
      </c>
      <c r="J27" s="2">
        <f t="shared" si="16"/>
        <v>-18.964000000000002</v>
      </c>
      <c r="K27" s="2">
        <f t="shared" si="17"/>
        <v>71.036000000000001</v>
      </c>
      <c r="L27" s="2">
        <f t="shared" si="18"/>
        <v>70.963098323065026</v>
      </c>
      <c r="M27" s="2">
        <f>SUMIF(A:A,A27,L:L)</f>
        <v>2944.7406301019996</v>
      </c>
      <c r="N27" s="3">
        <f t="shared" si="19"/>
        <v>2.4098250826459718E-2</v>
      </c>
      <c r="O27" s="6">
        <f t="shared" si="20"/>
        <v>41.496787762786781</v>
      </c>
      <c r="P27" s="3" t="str">
        <f t="shared" si="21"/>
        <v/>
      </c>
      <c r="Q27" s="3" t="str">
        <f>IF(ISNUMBER(P27),SUMIF(A:A,A27,P:P),"")</f>
        <v/>
      </c>
      <c r="R27" s="3" t="str">
        <f t="shared" si="22"/>
        <v/>
      </c>
      <c r="S27" s="7" t="str">
        <f t="shared" si="23"/>
        <v/>
      </c>
    </row>
    <row r="28" spans="1:19" x14ac:dyDescent="0.3">
      <c r="A28" s="1">
        <v>21</v>
      </c>
      <c r="B28" s="5">
        <v>0.64583333333333337</v>
      </c>
      <c r="C28" s="1" t="s">
        <v>21</v>
      </c>
      <c r="D28" s="1">
        <v>6</v>
      </c>
      <c r="E28" s="1">
        <v>7</v>
      </c>
      <c r="F28" s="1" t="s">
        <v>43</v>
      </c>
      <c r="G28" s="1">
        <v>73.540000000000006</v>
      </c>
      <c r="H28" s="1">
        <f>1+COUNTIFS(A:A,A28,G:G,"&gt;"&amp;G28)</f>
        <v>1</v>
      </c>
      <c r="I28" s="2">
        <f>AVERAGEIF(A:A,A28,G:G)</f>
        <v>53.074545454545458</v>
      </c>
      <c r="J28" s="2">
        <f t="shared" ref="J28:J37" si="24">G28-I28</f>
        <v>20.465454545454548</v>
      </c>
      <c r="K28" s="2">
        <f t="shared" ref="K28:K37" si="25">90+J28</f>
        <v>110.46545454545455</v>
      </c>
      <c r="L28" s="2">
        <f t="shared" ref="L28:L37" si="26">EXP(0.06*K28)</f>
        <v>755.91374271131178</v>
      </c>
      <c r="M28" s="2">
        <f>SUMIF(A:A,A28,L:L)</f>
        <v>2861.0685506509212</v>
      </c>
      <c r="N28" s="3">
        <f t="shared" ref="N28:N37" si="27">L28/M28</f>
        <v>0.26420679173846917</v>
      </c>
      <c r="O28" s="6">
        <f t="shared" ref="O28:O37" si="28">1/N28</f>
        <v>3.7849140569780344</v>
      </c>
      <c r="P28" s="3">
        <f t="shared" ref="P28:P37" si="29">IF(O28&gt;21,"",N28)</f>
        <v>0.26420679173846917</v>
      </c>
      <c r="Q28" s="3">
        <f>IF(ISNUMBER(P28),SUMIF(A:A,A28,P:P),"")</f>
        <v>0.92353994606710899</v>
      </c>
      <c r="R28" s="3">
        <f t="shared" ref="R28:R37" si="30">IFERROR(P28*(1/Q28),"")</f>
        <v>0.28608052403536277</v>
      </c>
      <c r="S28" s="7">
        <f t="shared" ref="S28:S37" si="31">IFERROR(1/R28,"")</f>
        <v>3.4955193240501363</v>
      </c>
    </row>
    <row r="29" spans="1:19" x14ac:dyDescent="0.3">
      <c r="A29" s="1">
        <v>21</v>
      </c>
      <c r="B29" s="5">
        <v>0.64583333333333337</v>
      </c>
      <c r="C29" s="1" t="s">
        <v>21</v>
      </c>
      <c r="D29" s="1">
        <v>6</v>
      </c>
      <c r="E29" s="1">
        <v>4</v>
      </c>
      <c r="F29" s="1" t="s">
        <v>40</v>
      </c>
      <c r="G29" s="1">
        <v>58.35</v>
      </c>
      <c r="H29" s="1">
        <f>1+COUNTIFS(A:A,A29,G:G,"&gt;"&amp;G29)</f>
        <v>2</v>
      </c>
      <c r="I29" s="2">
        <f>AVERAGEIF(A:A,A29,G:G)</f>
        <v>53.074545454545458</v>
      </c>
      <c r="J29" s="2">
        <f t="shared" si="24"/>
        <v>5.2754545454545436</v>
      </c>
      <c r="K29" s="2">
        <f t="shared" si="25"/>
        <v>95.275454545454551</v>
      </c>
      <c r="L29" s="2">
        <f t="shared" si="26"/>
        <v>303.84790774043785</v>
      </c>
      <c r="M29" s="2">
        <f>SUMIF(A:A,A29,L:L)</f>
        <v>2861.0685506509212</v>
      </c>
      <c r="N29" s="3">
        <f t="shared" si="27"/>
        <v>0.10620084851560424</v>
      </c>
      <c r="O29" s="6">
        <f t="shared" si="28"/>
        <v>9.4161206240557345</v>
      </c>
      <c r="P29" s="3">
        <f t="shared" si="29"/>
        <v>0.10620084851560424</v>
      </c>
      <c r="Q29" s="3">
        <f>IF(ISNUMBER(P29),SUMIF(A:A,A29,P:P),"")</f>
        <v>0.92353994606710899</v>
      </c>
      <c r="R29" s="3">
        <f t="shared" si="30"/>
        <v>0.11499323766975118</v>
      </c>
      <c r="S29" s="7">
        <f t="shared" si="31"/>
        <v>8.6961635333018261</v>
      </c>
    </row>
    <row r="30" spans="1:19" x14ac:dyDescent="0.3">
      <c r="A30" s="1">
        <v>21</v>
      </c>
      <c r="B30" s="5">
        <v>0.64583333333333337</v>
      </c>
      <c r="C30" s="1" t="s">
        <v>21</v>
      </c>
      <c r="D30" s="1">
        <v>6</v>
      </c>
      <c r="E30" s="1">
        <v>8</v>
      </c>
      <c r="F30" s="1" t="s">
        <v>44</v>
      </c>
      <c r="G30" s="1">
        <v>58.13</v>
      </c>
      <c r="H30" s="1">
        <f>1+COUNTIFS(A:A,A30,G:G,"&gt;"&amp;G30)</f>
        <v>3</v>
      </c>
      <c r="I30" s="2">
        <f>AVERAGEIF(A:A,A30,G:G)</f>
        <v>53.074545454545458</v>
      </c>
      <c r="J30" s="2">
        <f t="shared" si="24"/>
        <v>5.0554545454545448</v>
      </c>
      <c r="K30" s="2">
        <f t="shared" si="25"/>
        <v>95.055454545454552</v>
      </c>
      <c r="L30" s="2">
        <f t="shared" si="26"/>
        <v>299.86347049792533</v>
      </c>
      <c r="M30" s="2">
        <f>SUMIF(A:A,A30,L:L)</f>
        <v>2861.0685506509212</v>
      </c>
      <c r="N30" s="3">
        <f t="shared" si="27"/>
        <v>0.10480820895735038</v>
      </c>
      <c r="O30" s="6">
        <f t="shared" si="28"/>
        <v>9.5412373701274689</v>
      </c>
      <c r="P30" s="3">
        <f t="shared" si="29"/>
        <v>0.10480820895735038</v>
      </c>
      <c r="Q30" s="3">
        <f>IF(ISNUMBER(P30),SUMIF(A:A,A30,P:P),"")</f>
        <v>0.92353994606710899</v>
      </c>
      <c r="R30" s="3">
        <f t="shared" si="30"/>
        <v>0.11348530120832966</v>
      </c>
      <c r="S30" s="7">
        <f t="shared" si="31"/>
        <v>8.8117138462210072</v>
      </c>
    </row>
    <row r="31" spans="1:19" x14ac:dyDescent="0.3">
      <c r="A31" s="1">
        <v>21</v>
      </c>
      <c r="B31" s="5">
        <v>0.64583333333333337</v>
      </c>
      <c r="C31" s="1" t="s">
        <v>21</v>
      </c>
      <c r="D31" s="1">
        <v>6</v>
      </c>
      <c r="E31" s="1">
        <v>1</v>
      </c>
      <c r="F31" s="1" t="s">
        <v>39</v>
      </c>
      <c r="G31" s="1">
        <v>57.69</v>
      </c>
      <c r="H31" s="1">
        <f>1+COUNTIFS(A:A,A31,G:G,"&gt;"&amp;G31)</f>
        <v>4</v>
      </c>
      <c r="I31" s="2">
        <f>AVERAGEIF(A:A,A31,G:G)</f>
        <v>53.074545454545458</v>
      </c>
      <c r="J31" s="2">
        <f t="shared" si="24"/>
        <v>4.6154545454545399</v>
      </c>
      <c r="K31" s="2">
        <f t="shared" si="25"/>
        <v>94.61545454545454</v>
      </c>
      <c r="L31" s="2">
        <f t="shared" si="26"/>
        <v>292.05065776771119</v>
      </c>
      <c r="M31" s="2">
        <f>SUMIF(A:A,A31,L:L)</f>
        <v>2861.0685506509212</v>
      </c>
      <c r="N31" s="3">
        <f t="shared" si="27"/>
        <v>0.10207747650830204</v>
      </c>
      <c r="O31" s="6">
        <f t="shared" si="28"/>
        <v>9.7964804206211866</v>
      </c>
      <c r="P31" s="3">
        <f t="shared" si="29"/>
        <v>0.10207747650830204</v>
      </c>
      <c r="Q31" s="3">
        <f>IF(ISNUMBER(P31),SUMIF(A:A,A31,P:P),"")</f>
        <v>0.92353994606710899</v>
      </c>
      <c r="R31" s="3">
        <f t="shared" si="30"/>
        <v>0.11052849088228242</v>
      </c>
      <c r="S31" s="7">
        <f t="shared" si="31"/>
        <v>9.0474409993079785</v>
      </c>
    </row>
    <row r="32" spans="1:19" x14ac:dyDescent="0.3">
      <c r="A32" s="1">
        <v>21</v>
      </c>
      <c r="B32" s="5">
        <v>0.64583333333333337</v>
      </c>
      <c r="C32" s="1" t="s">
        <v>21</v>
      </c>
      <c r="D32" s="1">
        <v>6</v>
      </c>
      <c r="E32" s="1">
        <v>6</v>
      </c>
      <c r="F32" s="1" t="s">
        <v>42</v>
      </c>
      <c r="G32" s="1">
        <v>55.83</v>
      </c>
      <c r="H32" s="1">
        <f>1+COUNTIFS(A:A,A32,G:G,"&gt;"&amp;G32)</f>
        <v>5</v>
      </c>
      <c r="I32" s="2">
        <f>AVERAGEIF(A:A,A32,G:G)</f>
        <v>53.074545454545458</v>
      </c>
      <c r="J32" s="2">
        <f t="shared" si="24"/>
        <v>2.7554545454545405</v>
      </c>
      <c r="K32" s="2">
        <f t="shared" si="25"/>
        <v>92.75545454545454</v>
      </c>
      <c r="L32" s="2">
        <f t="shared" si="26"/>
        <v>261.21067685309731</v>
      </c>
      <c r="M32" s="2">
        <f>SUMIF(A:A,A32,L:L)</f>
        <v>2861.0685506509212</v>
      </c>
      <c r="N32" s="3">
        <f t="shared" si="27"/>
        <v>9.1298293706968084E-2</v>
      </c>
      <c r="O32" s="6">
        <f t="shared" si="28"/>
        <v>10.953107220268651</v>
      </c>
      <c r="P32" s="3">
        <f t="shared" si="29"/>
        <v>9.1298293706968084E-2</v>
      </c>
      <c r="Q32" s="3">
        <f>IF(ISNUMBER(P32),SUMIF(A:A,A32,P:P),"")</f>
        <v>0.92353994606710899</v>
      </c>
      <c r="R32" s="3">
        <f t="shared" si="30"/>
        <v>9.8856897414953723E-2</v>
      </c>
      <c r="S32" s="7">
        <f t="shared" si="31"/>
        <v>10.11563205147417</v>
      </c>
    </row>
    <row r="33" spans="1:19" x14ac:dyDescent="0.3">
      <c r="A33" s="1">
        <v>21</v>
      </c>
      <c r="B33" s="5">
        <v>0.64583333333333337</v>
      </c>
      <c r="C33" s="1" t="s">
        <v>21</v>
      </c>
      <c r="D33" s="1">
        <v>6</v>
      </c>
      <c r="E33" s="1">
        <v>5</v>
      </c>
      <c r="F33" s="1" t="s">
        <v>41</v>
      </c>
      <c r="G33" s="1">
        <v>54.57</v>
      </c>
      <c r="H33" s="1">
        <f>1+COUNTIFS(A:A,A33,G:G,"&gt;"&amp;G33)</f>
        <v>6</v>
      </c>
      <c r="I33" s="2">
        <f>AVERAGEIF(A:A,A33,G:G)</f>
        <v>53.074545454545458</v>
      </c>
      <c r="J33" s="2">
        <f t="shared" si="24"/>
        <v>1.4954545454545425</v>
      </c>
      <c r="K33" s="2">
        <f t="shared" si="25"/>
        <v>91.49545454545455</v>
      </c>
      <c r="L33" s="2">
        <f t="shared" si="26"/>
        <v>242.19114571937581</v>
      </c>
      <c r="M33" s="2">
        <f>SUMIF(A:A,A33,L:L)</f>
        <v>2861.0685506509212</v>
      </c>
      <c r="N33" s="3">
        <f t="shared" si="27"/>
        <v>8.4650591704373862E-2</v>
      </c>
      <c r="O33" s="6">
        <f t="shared" si="28"/>
        <v>11.813266509610592</v>
      </c>
      <c r="P33" s="3">
        <f t="shared" si="29"/>
        <v>8.4650591704373862E-2</v>
      </c>
      <c r="Q33" s="3">
        <f>IF(ISNUMBER(P33),SUMIF(A:A,A33,P:P),"")</f>
        <v>0.92353994606710899</v>
      </c>
      <c r="R33" s="3">
        <f t="shared" si="30"/>
        <v>9.165883085497066E-2</v>
      </c>
      <c r="S33" s="7">
        <f t="shared" si="31"/>
        <v>10.91002351516215</v>
      </c>
    </row>
    <row r="34" spans="1:19" x14ac:dyDescent="0.3">
      <c r="A34" s="1">
        <v>21</v>
      </c>
      <c r="B34" s="5">
        <v>0.64583333333333337</v>
      </c>
      <c r="C34" s="1" t="s">
        <v>21</v>
      </c>
      <c r="D34" s="1">
        <v>6</v>
      </c>
      <c r="E34" s="1">
        <v>9</v>
      </c>
      <c r="F34" s="1" t="s">
        <v>45</v>
      </c>
      <c r="G34" s="1">
        <v>51.43</v>
      </c>
      <c r="H34" s="1">
        <f>1+COUNTIFS(A:A,A34,G:G,"&gt;"&amp;G34)</f>
        <v>7</v>
      </c>
      <c r="I34" s="2">
        <f>AVERAGEIF(A:A,A34,G:G)</f>
        <v>53.074545454545458</v>
      </c>
      <c r="J34" s="2">
        <f t="shared" si="24"/>
        <v>-1.6445454545454581</v>
      </c>
      <c r="K34" s="2">
        <f t="shared" si="25"/>
        <v>88.355454545454535</v>
      </c>
      <c r="L34" s="2">
        <f t="shared" si="26"/>
        <v>200.60288809899717</v>
      </c>
      <c r="M34" s="2">
        <f>SUMIF(A:A,A34,L:L)</f>
        <v>2861.0685506509212</v>
      </c>
      <c r="N34" s="3">
        <f t="shared" si="27"/>
        <v>7.0114673782757861E-2</v>
      </c>
      <c r="O34" s="6">
        <f t="shared" si="28"/>
        <v>14.262349748618718</v>
      </c>
      <c r="P34" s="3">
        <f t="shared" si="29"/>
        <v>7.0114673782757861E-2</v>
      </c>
      <c r="Q34" s="3">
        <f>IF(ISNUMBER(P34),SUMIF(A:A,A34,P:P),"")</f>
        <v>0.92353994606710899</v>
      </c>
      <c r="R34" s="3">
        <f t="shared" si="30"/>
        <v>7.5919481427241906E-2</v>
      </c>
      <c r="S34" s="7">
        <f t="shared" si="31"/>
        <v>13.171849717629573</v>
      </c>
    </row>
    <row r="35" spans="1:19" x14ac:dyDescent="0.3">
      <c r="A35" s="1">
        <v>21</v>
      </c>
      <c r="B35" s="5">
        <v>0.64583333333333337</v>
      </c>
      <c r="C35" s="1" t="s">
        <v>21</v>
      </c>
      <c r="D35" s="1">
        <v>6</v>
      </c>
      <c r="E35" s="1">
        <v>10</v>
      </c>
      <c r="F35" s="1" t="s">
        <v>46</v>
      </c>
      <c r="G35" s="1">
        <v>45.93</v>
      </c>
      <c r="H35" s="1">
        <f>1+COUNTIFS(A:A,A35,G:G,"&gt;"&amp;G35)</f>
        <v>8</v>
      </c>
      <c r="I35" s="2">
        <f>AVERAGEIF(A:A,A35,G:G)</f>
        <v>53.074545454545458</v>
      </c>
      <c r="J35" s="2">
        <f t="shared" si="24"/>
        <v>-7.1445454545454581</v>
      </c>
      <c r="K35" s="2">
        <f t="shared" si="25"/>
        <v>82.855454545454535</v>
      </c>
      <c r="L35" s="2">
        <f t="shared" si="26"/>
        <v>144.21817724935795</v>
      </c>
      <c r="M35" s="2">
        <f>SUMIF(A:A,A35,L:L)</f>
        <v>2861.0685506509212</v>
      </c>
      <c r="N35" s="3">
        <f t="shared" si="27"/>
        <v>5.0407103044261874E-2</v>
      </c>
      <c r="O35" s="6">
        <f t="shared" si="28"/>
        <v>19.838473937332047</v>
      </c>
      <c r="P35" s="3">
        <f t="shared" si="29"/>
        <v>5.0407103044261874E-2</v>
      </c>
      <c r="Q35" s="3">
        <f>IF(ISNUMBER(P35),SUMIF(A:A,A35,P:P),"")</f>
        <v>0.92353994606710899</v>
      </c>
      <c r="R35" s="3">
        <f t="shared" si="30"/>
        <v>5.4580317027888521E-2</v>
      </c>
      <c r="S35" s="7">
        <f t="shared" si="31"/>
        <v>18.321623150137384</v>
      </c>
    </row>
    <row r="36" spans="1:19" x14ac:dyDescent="0.3">
      <c r="A36" s="1">
        <v>21</v>
      </c>
      <c r="B36" s="5">
        <v>0.64583333333333337</v>
      </c>
      <c r="C36" s="1" t="s">
        <v>21</v>
      </c>
      <c r="D36" s="1">
        <v>6</v>
      </c>
      <c r="E36" s="1">
        <v>11</v>
      </c>
      <c r="F36" s="1" t="s">
        <v>47</v>
      </c>
      <c r="G36" s="1">
        <v>45.72</v>
      </c>
      <c r="H36" s="1">
        <f>1+COUNTIFS(A:A,A36,G:G,"&gt;"&amp;G36)</f>
        <v>9</v>
      </c>
      <c r="I36" s="2">
        <f>AVERAGEIF(A:A,A36,G:G)</f>
        <v>53.074545454545458</v>
      </c>
      <c r="J36" s="2">
        <f t="shared" si="24"/>
        <v>-7.3545454545454589</v>
      </c>
      <c r="K36" s="2">
        <f t="shared" si="25"/>
        <v>82.645454545454541</v>
      </c>
      <c r="L36" s="2">
        <f t="shared" si="26"/>
        <v>142.41242832423947</v>
      </c>
      <c r="M36" s="2">
        <f>SUMIF(A:A,A36,L:L)</f>
        <v>2861.0685506509212</v>
      </c>
      <c r="N36" s="3">
        <f t="shared" si="27"/>
        <v>4.9775958109021627E-2</v>
      </c>
      <c r="O36" s="6">
        <f t="shared" si="28"/>
        <v>20.090020121958343</v>
      </c>
      <c r="P36" s="3">
        <f t="shared" si="29"/>
        <v>4.9775958109021627E-2</v>
      </c>
      <c r="Q36" s="3">
        <f>IF(ISNUMBER(P36),SUMIF(A:A,A36,P:P),"")</f>
        <v>0.92353994606710899</v>
      </c>
      <c r="R36" s="3">
        <f t="shared" si="30"/>
        <v>5.3896919479219436E-2</v>
      </c>
      <c r="S36" s="7">
        <f t="shared" si="31"/>
        <v>18.553936099920538</v>
      </c>
    </row>
    <row r="37" spans="1:19" x14ac:dyDescent="0.3">
      <c r="A37" s="1">
        <v>21</v>
      </c>
      <c r="B37" s="5">
        <v>0.64583333333333337</v>
      </c>
      <c r="C37" s="1" t="s">
        <v>21</v>
      </c>
      <c r="D37" s="1">
        <v>6</v>
      </c>
      <c r="E37" s="1">
        <v>13</v>
      </c>
      <c r="F37" s="1" t="s">
        <v>49</v>
      </c>
      <c r="G37" s="1">
        <v>41.78</v>
      </c>
      <c r="H37" s="1">
        <f>1+COUNTIFS(A:A,A37,G:G,"&gt;"&amp;G37)</f>
        <v>10</v>
      </c>
      <c r="I37" s="2">
        <f>AVERAGEIF(A:A,A37,G:G)</f>
        <v>53.074545454545458</v>
      </c>
      <c r="J37" s="2">
        <f t="shared" si="24"/>
        <v>-11.294545454545457</v>
      </c>
      <c r="K37" s="2">
        <f t="shared" si="25"/>
        <v>78.705454545454543</v>
      </c>
      <c r="L37" s="2">
        <f t="shared" si="26"/>
        <v>112.4296027816446</v>
      </c>
      <c r="M37" s="2">
        <f>SUMIF(A:A,A37,L:L)</f>
        <v>2861.0685506509212</v>
      </c>
      <c r="N37" s="3">
        <f t="shared" si="27"/>
        <v>3.9296368049645564E-2</v>
      </c>
      <c r="O37" s="6">
        <f t="shared" si="28"/>
        <v>25.447644391375746</v>
      </c>
      <c r="P37" s="3" t="str">
        <f t="shared" si="29"/>
        <v/>
      </c>
      <c r="Q37" s="3" t="str">
        <f>IF(ISNUMBER(P37),SUMIF(A:A,A37,P:P),"")</f>
        <v/>
      </c>
      <c r="R37" s="3" t="str">
        <f t="shared" si="30"/>
        <v/>
      </c>
      <c r="S37" s="7" t="str">
        <f t="shared" si="31"/>
        <v/>
      </c>
    </row>
    <row r="38" spans="1:19" x14ac:dyDescent="0.3">
      <c r="A38" s="1">
        <v>21</v>
      </c>
      <c r="B38" s="5">
        <v>0.64583333333333337</v>
      </c>
      <c r="C38" s="1" t="s">
        <v>21</v>
      </c>
      <c r="D38" s="1">
        <v>6</v>
      </c>
      <c r="E38" s="1">
        <v>12</v>
      </c>
      <c r="F38" s="1" t="s">
        <v>48</v>
      </c>
      <c r="G38" s="1">
        <v>40.85</v>
      </c>
      <c r="H38" s="1">
        <f>1+COUNTIFS(A:A,A38,G:G,"&gt;"&amp;G38)</f>
        <v>11</v>
      </c>
      <c r="I38" s="2">
        <f>AVERAGEIF(A:A,A38,G:G)</f>
        <v>53.074545454545458</v>
      </c>
      <c r="J38" s="2">
        <f t="shared" ref="J38:J48" si="32">G38-I38</f>
        <v>-12.224545454545456</v>
      </c>
      <c r="K38" s="2">
        <f t="shared" ref="K38:K48" si="33">90+J38</f>
        <v>77.775454545454551</v>
      </c>
      <c r="L38" s="2">
        <f t="shared" ref="L38:L48" si="34">EXP(0.06*K38)</f>
        <v>106.32785290682284</v>
      </c>
      <c r="M38" s="2">
        <f>SUMIF(A:A,A38,L:L)</f>
        <v>2861.0685506509212</v>
      </c>
      <c r="N38" s="3">
        <f t="shared" ref="N38:N48" si="35">L38/M38</f>
        <v>3.716368588324534E-2</v>
      </c>
      <c r="O38" s="6">
        <f t="shared" ref="O38:O48" si="36">1/N38</f>
        <v>26.907987629150483</v>
      </c>
      <c r="P38" s="3" t="str">
        <f t="shared" ref="P38:P48" si="37">IF(O38&gt;21,"",N38)</f>
        <v/>
      </c>
      <c r="Q38" s="3" t="str">
        <f>IF(ISNUMBER(P38),SUMIF(A:A,A38,P:P),"")</f>
        <v/>
      </c>
      <c r="R38" s="3" t="str">
        <f t="shared" ref="R38:R48" si="38">IFERROR(P38*(1/Q38),"")</f>
        <v/>
      </c>
      <c r="S38" s="7" t="str">
        <f t="shared" ref="S38:S48" si="39">IFERROR(1/R38,"")</f>
        <v/>
      </c>
    </row>
    <row r="39" spans="1:19" x14ac:dyDescent="0.3">
      <c r="A39" s="1">
        <v>25</v>
      </c>
      <c r="B39" s="5">
        <v>0.66666666666666663</v>
      </c>
      <c r="C39" s="1" t="s">
        <v>21</v>
      </c>
      <c r="D39" s="1">
        <v>7</v>
      </c>
      <c r="E39" s="1">
        <v>7</v>
      </c>
      <c r="F39" s="1" t="s">
        <v>56</v>
      </c>
      <c r="G39" s="1">
        <v>74.34</v>
      </c>
      <c r="H39" s="1">
        <f>1+COUNTIFS(A:A,A39,G:G,"&gt;"&amp;G39)</f>
        <v>1</v>
      </c>
      <c r="I39" s="2">
        <f>AVERAGEIF(A:A,A39,G:G)</f>
        <v>47.971000000000004</v>
      </c>
      <c r="J39" s="2">
        <f t="shared" si="32"/>
        <v>26.369</v>
      </c>
      <c r="K39" s="2">
        <f t="shared" si="33"/>
        <v>116.369</v>
      </c>
      <c r="L39" s="2">
        <f t="shared" si="34"/>
        <v>1077.2211554059202</v>
      </c>
      <c r="M39" s="2">
        <f>SUMIF(A:A,A39,L:L)</f>
        <v>2954.5762893558904</v>
      </c>
      <c r="N39" s="3">
        <f t="shared" si="35"/>
        <v>0.36459412447283895</v>
      </c>
      <c r="O39" s="6">
        <f t="shared" si="36"/>
        <v>2.7427759606545625</v>
      </c>
      <c r="P39" s="3">
        <f t="shared" si="37"/>
        <v>0.36459412447283895</v>
      </c>
      <c r="Q39" s="3">
        <f>IF(ISNUMBER(P39),SUMIF(A:A,A39,P:P),"")</f>
        <v>0.96900007617823369</v>
      </c>
      <c r="R39" s="3">
        <f t="shared" si="38"/>
        <v>0.37625809681131245</v>
      </c>
      <c r="S39" s="7">
        <f t="shared" si="39"/>
        <v>2.6577501148140987</v>
      </c>
    </row>
    <row r="40" spans="1:19" x14ac:dyDescent="0.3">
      <c r="A40" s="1">
        <v>25</v>
      </c>
      <c r="B40" s="5">
        <v>0.66666666666666663</v>
      </c>
      <c r="C40" s="1" t="s">
        <v>21</v>
      </c>
      <c r="D40" s="1">
        <v>7</v>
      </c>
      <c r="E40" s="1">
        <v>10</v>
      </c>
      <c r="F40" s="1" t="s">
        <v>58</v>
      </c>
      <c r="G40" s="1">
        <v>62.64</v>
      </c>
      <c r="H40" s="1">
        <f>1+COUNTIFS(A:A,A40,G:G,"&gt;"&amp;G40)</f>
        <v>2</v>
      </c>
      <c r="I40" s="2">
        <f>AVERAGEIF(A:A,A40,G:G)</f>
        <v>47.971000000000004</v>
      </c>
      <c r="J40" s="2">
        <f t="shared" si="32"/>
        <v>14.668999999999997</v>
      </c>
      <c r="K40" s="2">
        <f t="shared" si="33"/>
        <v>104.669</v>
      </c>
      <c r="L40" s="2">
        <f t="shared" si="34"/>
        <v>533.86339946986948</v>
      </c>
      <c r="M40" s="2">
        <f>SUMIF(A:A,A40,L:L)</f>
        <v>2954.5762893558904</v>
      </c>
      <c r="N40" s="3">
        <f t="shared" si="35"/>
        <v>0.1806903417566699</v>
      </c>
      <c r="O40" s="6">
        <f t="shared" si="36"/>
        <v>5.5343301156996487</v>
      </c>
      <c r="P40" s="3">
        <f t="shared" si="37"/>
        <v>0.1806903417566699</v>
      </c>
      <c r="Q40" s="3">
        <f>IF(ISNUMBER(P40),SUMIF(A:A,A40,P:P),"")</f>
        <v>0.96900007617823369</v>
      </c>
      <c r="R40" s="3">
        <f t="shared" si="38"/>
        <v>0.1864709262658866</v>
      </c>
      <c r="S40" s="7">
        <f t="shared" si="39"/>
        <v>5.3627663037084519</v>
      </c>
    </row>
    <row r="41" spans="1:19" x14ac:dyDescent="0.3">
      <c r="A41" s="1">
        <v>25</v>
      </c>
      <c r="B41" s="5">
        <v>0.66666666666666663</v>
      </c>
      <c r="C41" s="1" t="s">
        <v>21</v>
      </c>
      <c r="D41" s="1">
        <v>7</v>
      </c>
      <c r="E41" s="1">
        <v>6</v>
      </c>
      <c r="F41" s="1" t="s">
        <v>55</v>
      </c>
      <c r="G41" s="1">
        <v>48.99</v>
      </c>
      <c r="H41" s="1">
        <f>1+COUNTIFS(A:A,A41,G:G,"&gt;"&amp;G41)</f>
        <v>3</v>
      </c>
      <c r="I41" s="2">
        <f>AVERAGEIF(A:A,A41,G:G)</f>
        <v>47.971000000000004</v>
      </c>
      <c r="J41" s="2">
        <f t="shared" si="32"/>
        <v>1.0189999999999984</v>
      </c>
      <c r="K41" s="2">
        <f t="shared" si="33"/>
        <v>91.019000000000005</v>
      </c>
      <c r="L41" s="2">
        <f t="shared" si="34"/>
        <v>235.36558825338912</v>
      </c>
      <c r="M41" s="2">
        <f>SUMIF(A:A,A41,L:L)</f>
        <v>2954.5762893558904</v>
      </c>
      <c r="N41" s="3">
        <f t="shared" si="35"/>
        <v>7.9661367723457832E-2</v>
      </c>
      <c r="O41" s="6">
        <f t="shared" si="36"/>
        <v>12.553136213672246</v>
      </c>
      <c r="P41" s="3">
        <f t="shared" si="37"/>
        <v>7.9661367723457832E-2</v>
      </c>
      <c r="Q41" s="3">
        <f>IF(ISNUMBER(P41),SUMIF(A:A,A41,P:P),"")</f>
        <v>0.96900007617823369</v>
      </c>
      <c r="R41" s="3">
        <f t="shared" si="38"/>
        <v>8.2209867348663937E-2</v>
      </c>
      <c r="S41" s="7">
        <f t="shared" si="39"/>
        <v>12.163989947324151</v>
      </c>
    </row>
    <row r="42" spans="1:19" x14ac:dyDescent="0.3">
      <c r="A42" s="1">
        <v>25</v>
      </c>
      <c r="B42" s="5">
        <v>0.66666666666666663</v>
      </c>
      <c r="C42" s="1" t="s">
        <v>21</v>
      </c>
      <c r="D42" s="1">
        <v>7</v>
      </c>
      <c r="E42" s="1">
        <v>9</v>
      </c>
      <c r="F42" s="1" t="s">
        <v>57</v>
      </c>
      <c r="G42" s="1">
        <v>45.91</v>
      </c>
      <c r="H42" s="1">
        <f>1+COUNTIFS(A:A,A42,G:G,"&gt;"&amp;G42)</f>
        <v>4</v>
      </c>
      <c r="I42" s="2">
        <f>AVERAGEIF(A:A,A42,G:G)</f>
        <v>47.971000000000004</v>
      </c>
      <c r="J42" s="2">
        <f t="shared" si="32"/>
        <v>-2.061000000000007</v>
      </c>
      <c r="K42" s="2">
        <f t="shared" si="33"/>
        <v>87.938999999999993</v>
      </c>
      <c r="L42" s="2">
        <f t="shared" si="34"/>
        <v>195.65247525102862</v>
      </c>
      <c r="M42" s="2">
        <f>SUMIF(A:A,A42,L:L)</f>
        <v>2954.5762893558904</v>
      </c>
      <c r="N42" s="3">
        <f t="shared" si="35"/>
        <v>6.6220146677506045E-2</v>
      </c>
      <c r="O42" s="6">
        <f t="shared" si="36"/>
        <v>15.101144442793638</v>
      </c>
      <c r="P42" s="3">
        <f t="shared" si="37"/>
        <v>6.6220146677506045E-2</v>
      </c>
      <c r="Q42" s="3">
        <f>IF(ISNUMBER(P42),SUMIF(A:A,A42,P:P),"")</f>
        <v>0.96900007617823369</v>
      </c>
      <c r="R42" s="3">
        <f t="shared" si="38"/>
        <v>6.8338639289565753E-2</v>
      </c>
      <c r="S42" s="7">
        <f t="shared" si="39"/>
        <v>14.633010115445545</v>
      </c>
    </row>
    <row r="43" spans="1:19" x14ac:dyDescent="0.3">
      <c r="A43" s="1">
        <v>25</v>
      </c>
      <c r="B43" s="5">
        <v>0.66666666666666663</v>
      </c>
      <c r="C43" s="1" t="s">
        <v>21</v>
      </c>
      <c r="D43" s="1">
        <v>7</v>
      </c>
      <c r="E43" s="1">
        <v>2</v>
      </c>
      <c r="F43" s="1" t="s">
        <v>51</v>
      </c>
      <c r="G43" s="1">
        <v>44.96</v>
      </c>
      <c r="H43" s="1">
        <f>1+COUNTIFS(A:A,A43,G:G,"&gt;"&amp;G43)</f>
        <v>5</v>
      </c>
      <c r="I43" s="2">
        <f>AVERAGEIF(A:A,A43,G:G)</f>
        <v>47.971000000000004</v>
      </c>
      <c r="J43" s="2">
        <f t="shared" si="32"/>
        <v>-3.0110000000000028</v>
      </c>
      <c r="K43" s="2">
        <f t="shared" si="33"/>
        <v>86.989000000000004</v>
      </c>
      <c r="L43" s="2">
        <f t="shared" si="34"/>
        <v>184.81216777900221</v>
      </c>
      <c r="M43" s="2">
        <f>SUMIF(A:A,A43,L:L)</f>
        <v>2954.5762893558904</v>
      </c>
      <c r="N43" s="3">
        <f t="shared" si="35"/>
        <v>6.2551157824153533E-2</v>
      </c>
      <c r="O43" s="6">
        <f t="shared" si="36"/>
        <v>15.986914307985192</v>
      </c>
      <c r="P43" s="3">
        <f t="shared" si="37"/>
        <v>6.2551157824153533E-2</v>
      </c>
      <c r="Q43" s="3">
        <f>IF(ISNUMBER(P43),SUMIF(A:A,A43,P:P),"")</f>
        <v>0.96900007617823369</v>
      </c>
      <c r="R43" s="3">
        <f t="shared" si="38"/>
        <v>6.4552273381501935E-2</v>
      </c>
      <c r="S43" s="7">
        <f t="shared" si="39"/>
        <v>15.491321182292543</v>
      </c>
    </row>
    <row r="44" spans="1:19" x14ac:dyDescent="0.3">
      <c r="A44" s="1">
        <v>25</v>
      </c>
      <c r="B44" s="5">
        <v>0.66666666666666663</v>
      </c>
      <c r="C44" s="1" t="s">
        <v>21</v>
      </c>
      <c r="D44" s="1">
        <v>7</v>
      </c>
      <c r="E44" s="1">
        <v>5</v>
      </c>
      <c r="F44" s="1" t="s">
        <v>54</v>
      </c>
      <c r="G44" s="1">
        <v>44.02</v>
      </c>
      <c r="H44" s="1">
        <f>1+COUNTIFS(A:A,A44,G:G,"&gt;"&amp;G44)</f>
        <v>6</v>
      </c>
      <c r="I44" s="2">
        <f>AVERAGEIF(A:A,A44,G:G)</f>
        <v>47.971000000000004</v>
      </c>
      <c r="J44" s="2">
        <f t="shared" si="32"/>
        <v>-3.9510000000000005</v>
      </c>
      <c r="K44" s="2">
        <f t="shared" si="33"/>
        <v>86.049000000000007</v>
      </c>
      <c r="L44" s="2">
        <f t="shared" si="34"/>
        <v>174.67725254672638</v>
      </c>
      <c r="M44" s="2">
        <f>SUMIF(A:A,A44,L:L)</f>
        <v>2954.5762893558904</v>
      </c>
      <c r="N44" s="3">
        <f t="shared" si="35"/>
        <v>5.9120914621841339E-2</v>
      </c>
      <c r="O44" s="6">
        <f t="shared" si="36"/>
        <v>16.914487984435969</v>
      </c>
      <c r="P44" s="3">
        <f t="shared" si="37"/>
        <v>5.9120914621841339E-2</v>
      </c>
      <c r="Q44" s="3">
        <f>IF(ISNUMBER(P44),SUMIF(A:A,A44,P:P),"")</f>
        <v>0.96900007617823369</v>
      </c>
      <c r="R44" s="3">
        <f t="shared" si="38"/>
        <v>6.1012290994873875E-2</v>
      </c>
      <c r="S44" s="7">
        <f t="shared" si="39"/>
        <v>16.39014014543427</v>
      </c>
    </row>
    <row r="45" spans="1:19" x14ac:dyDescent="0.3">
      <c r="A45" s="1">
        <v>25</v>
      </c>
      <c r="B45" s="5">
        <v>0.66666666666666663</v>
      </c>
      <c r="C45" s="1" t="s">
        <v>21</v>
      </c>
      <c r="D45" s="1">
        <v>7</v>
      </c>
      <c r="E45" s="1">
        <v>1</v>
      </c>
      <c r="F45" s="1" t="s">
        <v>50</v>
      </c>
      <c r="G45" s="1">
        <v>43.34</v>
      </c>
      <c r="H45" s="1">
        <f>1+COUNTIFS(A:A,A45,G:G,"&gt;"&amp;G45)</f>
        <v>7</v>
      </c>
      <c r="I45" s="2">
        <f>AVERAGEIF(A:A,A45,G:G)</f>
        <v>47.971000000000004</v>
      </c>
      <c r="J45" s="2">
        <f t="shared" si="32"/>
        <v>-4.6310000000000002</v>
      </c>
      <c r="K45" s="2">
        <f t="shared" si="33"/>
        <v>85.369</v>
      </c>
      <c r="L45" s="2">
        <f t="shared" si="34"/>
        <v>167.69385075009291</v>
      </c>
      <c r="M45" s="2">
        <f>SUMIF(A:A,A45,L:L)</f>
        <v>2954.5762893558904</v>
      </c>
      <c r="N45" s="3">
        <f t="shared" si="35"/>
        <v>5.6757326373403902E-2</v>
      </c>
      <c r="O45" s="6">
        <f t="shared" si="36"/>
        <v>17.618870794248569</v>
      </c>
      <c r="P45" s="3">
        <f t="shared" si="37"/>
        <v>5.6757326373403902E-2</v>
      </c>
      <c r="Q45" s="3">
        <f>IF(ISNUMBER(P45),SUMIF(A:A,A45,P:P),"")</f>
        <v>0.96900007617823369</v>
      </c>
      <c r="R45" s="3">
        <f t="shared" si="38"/>
        <v>5.8573087627873631E-2</v>
      </c>
      <c r="S45" s="7">
        <f t="shared" si="39"/>
        <v>17.072687141801318</v>
      </c>
    </row>
    <row r="46" spans="1:19" x14ac:dyDescent="0.3">
      <c r="A46" s="1">
        <v>25</v>
      </c>
      <c r="B46" s="5">
        <v>0.66666666666666663</v>
      </c>
      <c r="C46" s="1" t="s">
        <v>21</v>
      </c>
      <c r="D46" s="1">
        <v>7</v>
      </c>
      <c r="E46" s="1">
        <v>4</v>
      </c>
      <c r="F46" s="1" t="s">
        <v>53</v>
      </c>
      <c r="G46" s="1">
        <v>41.43</v>
      </c>
      <c r="H46" s="1">
        <f>1+COUNTIFS(A:A,A46,G:G,"&gt;"&amp;G46)</f>
        <v>8</v>
      </c>
      <c r="I46" s="2">
        <f>AVERAGEIF(A:A,A46,G:G)</f>
        <v>47.971000000000004</v>
      </c>
      <c r="J46" s="2">
        <f t="shared" si="32"/>
        <v>-6.5410000000000039</v>
      </c>
      <c r="K46" s="2">
        <f t="shared" si="33"/>
        <v>83.459000000000003</v>
      </c>
      <c r="L46" s="2">
        <f t="shared" si="34"/>
        <v>149.53642370816223</v>
      </c>
      <c r="M46" s="2">
        <f>SUMIF(A:A,A46,L:L)</f>
        <v>2954.5762893558904</v>
      </c>
      <c r="N46" s="3">
        <f t="shared" si="35"/>
        <v>5.0611799819446114E-2</v>
      </c>
      <c r="O46" s="6">
        <f t="shared" si="36"/>
        <v>19.758238267902478</v>
      </c>
      <c r="P46" s="3">
        <f t="shared" si="37"/>
        <v>5.0611799819446114E-2</v>
      </c>
      <c r="Q46" s="3">
        <f>IF(ISNUMBER(P46),SUMIF(A:A,A46,P:P),"")</f>
        <v>0.96900007617823369</v>
      </c>
      <c r="R46" s="3">
        <f t="shared" si="38"/>
        <v>5.2230955459839204E-2</v>
      </c>
      <c r="S46" s="7">
        <f t="shared" si="39"/>
        <v>19.145734386745193</v>
      </c>
    </row>
    <row r="47" spans="1:19" x14ac:dyDescent="0.3">
      <c r="A47" s="1">
        <v>25</v>
      </c>
      <c r="B47" s="5">
        <v>0.66666666666666663</v>
      </c>
      <c r="C47" s="1" t="s">
        <v>21</v>
      </c>
      <c r="D47" s="1">
        <v>7</v>
      </c>
      <c r="E47" s="1">
        <v>3</v>
      </c>
      <c r="F47" s="1" t="s">
        <v>52</v>
      </c>
      <c r="G47" s="1">
        <v>40.82</v>
      </c>
      <c r="H47" s="1">
        <f>1+COUNTIFS(A:A,A47,G:G,"&gt;"&amp;G47)</f>
        <v>9</v>
      </c>
      <c r="I47" s="2">
        <f>AVERAGEIF(A:A,A47,G:G)</f>
        <v>47.971000000000004</v>
      </c>
      <c r="J47" s="2">
        <f t="shared" si="32"/>
        <v>-7.1510000000000034</v>
      </c>
      <c r="K47" s="2">
        <f t="shared" si="33"/>
        <v>82.84899999999999</v>
      </c>
      <c r="L47" s="2">
        <f t="shared" si="34"/>
        <v>144.16233629606936</v>
      </c>
      <c r="M47" s="2">
        <f>SUMIF(A:A,A47,L:L)</f>
        <v>2954.5762893558904</v>
      </c>
      <c r="N47" s="3">
        <f t="shared" si="35"/>
        <v>4.8792896908915945E-2</v>
      </c>
      <c r="O47" s="6">
        <f t="shared" si="36"/>
        <v>20.494786400298146</v>
      </c>
      <c r="P47" s="3">
        <f t="shared" si="37"/>
        <v>4.8792896908915945E-2</v>
      </c>
      <c r="Q47" s="3">
        <f>IF(ISNUMBER(P47),SUMIF(A:A,A47,P:P),"")</f>
        <v>0.96900007617823369</v>
      </c>
      <c r="R47" s="3">
        <f t="shared" si="38"/>
        <v>5.0353862820482577E-2</v>
      </c>
      <c r="S47" s="7">
        <f t="shared" si="39"/>
        <v>19.859449583145533</v>
      </c>
    </row>
    <row r="48" spans="1:19" x14ac:dyDescent="0.3">
      <c r="A48" s="1">
        <v>25</v>
      </c>
      <c r="B48" s="5">
        <v>0.66666666666666663</v>
      </c>
      <c r="C48" s="1" t="s">
        <v>21</v>
      </c>
      <c r="D48" s="1">
        <v>7</v>
      </c>
      <c r="E48" s="1">
        <v>11</v>
      </c>
      <c r="F48" s="1" t="s">
        <v>59</v>
      </c>
      <c r="G48" s="1">
        <v>33.26</v>
      </c>
      <c r="H48" s="1">
        <f>1+COUNTIFS(A:A,A48,G:G,"&gt;"&amp;G48)</f>
        <v>10</v>
      </c>
      <c r="I48" s="2">
        <f>AVERAGEIF(A:A,A48,G:G)</f>
        <v>47.971000000000004</v>
      </c>
      <c r="J48" s="2">
        <f t="shared" si="32"/>
        <v>-14.711000000000006</v>
      </c>
      <c r="K48" s="2">
        <f t="shared" si="33"/>
        <v>75.288999999999987</v>
      </c>
      <c r="L48" s="2">
        <f t="shared" si="34"/>
        <v>91.591639895630351</v>
      </c>
      <c r="M48" s="2">
        <f>SUMIF(A:A,A48,L:L)</f>
        <v>2954.5762893558904</v>
      </c>
      <c r="N48" s="3">
        <f t="shared" si="35"/>
        <v>3.0999923821766574E-2</v>
      </c>
      <c r="O48" s="6">
        <f t="shared" si="36"/>
        <v>32.258143786077653</v>
      </c>
      <c r="P48" s="3" t="str">
        <f t="shared" si="37"/>
        <v/>
      </c>
      <c r="Q48" s="3" t="str">
        <f>IF(ISNUMBER(P48),SUMIF(A:A,A48,P:P),"")</f>
        <v/>
      </c>
      <c r="R48" s="3" t="str">
        <f t="shared" si="38"/>
        <v/>
      </c>
      <c r="S48" s="7" t="str">
        <f t="shared" si="39"/>
        <v/>
      </c>
    </row>
    <row r="49" spans="1:19" x14ac:dyDescent="0.3">
      <c r="A49" s="1">
        <v>30</v>
      </c>
      <c r="B49" s="5">
        <v>0.6875</v>
      </c>
      <c r="C49" s="1" t="s">
        <v>21</v>
      </c>
      <c r="D49" s="1">
        <v>8</v>
      </c>
      <c r="E49" s="1">
        <v>1</v>
      </c>
      <c r="F49" s="1" t="s">
        <v>60</v>
      </c>
      <c r="G49" s="1">
        <v>61.13</v>
      </c>
      <c r="H49" s="1">
        <f>1+COUNTIFS(A:A,A49,G:G,"&gt;"&amp;G49)</f>
        <v>1</v>
      </c>
      <c r="I49" s="2">
        <f>AVERAGEIF(A:A,A49,G:G)</f>
        <v>48.506</v>
      </c>
      <c r="J49" s="2">
        <f t="shared" ref="J49:J58" si="40">G49-I49</f>
        <v>12.624000000000002</v>
      </c>
      <c r="K49" s="2">
        <f t="shared" ref="K49:K58" si="41">90+J49</f>
        <v>102.624</v>
      </c>
      <c r="L49" s="2">
        <f t="shared" ref="L49:L58" si="42">EXP(0.06*K49)</f>
        <v>472.2176489694188</v>
      </c>
      <c r="M49" s="2">
        <f>SUMIF(A:A,A49,L:L)</f>
        <v>2402.6199683280374</v>
      </c>
      <c r="N49" s="3">
        <f t="shared" ref="N49:N58" si="43">L49/M49</f>
        <v>0.19654279711078526</v>
      </c>
      <c r="O49" s="6">
        <f t="shared" ref="O49:O58" si="44">1/N49</f>
        <v>5.087950383835893</v>
      </c>
      <c r="P49" s="3">
        <f t="shared" ref="P49:P58" si="45">IF(O49&gt;21,"",N49)</f>
        <v>0.19654279711078526</v>
      </c>
      <c r="Q49" s="3">
        <f>IF(ISNUMBER(P49),SUMIF(A:A,A49,P:P),"")</f>
        <v>1</v>
      </c>
      <c r="R49" s="3">
        <f t="shared" ref="R49:R58" si="46">IFERROR(P49*(1/Q49),"")</f>
        <v>0.19654279711078526</v>
      </c>
      <c r="S49" s="7">
        <f t="shared" ref="S49:S58" si="47">IFERROR(1/R49,"")</f>
        <v>5.087950383835893</v>
      </c>
    </row>
    <row r="50" spans="1:19" x14ac:dyDescent="0.3">
      <c r="A50" s="1">
        <v>30</v>
      </c>
      <c r="B50" s="5">
        <v>0.6875</v>
      </c>
      <c r="C50" s="1" t="s">
        <v>21</v>
      </c>
      <c r="D50" s="1">
        <v>8</v>
      </c>
      <c r="E50" s="1">
        <v>8</v>
      </c>
      <c r="F50" s="1" t="s">
        <v>66</v>
      </c>
      <c r="G50" s="1">
        <v>55.19</v>
      </c>
      <c r="H50" s="1">
        <f>1+COUNTIFS(A:A,A50,G:G,"&gt;"&amp;G50)</f>
        <v>2</v>
      </c>
      <c r="I50" s="2">
        <f>AVERAGEIF(A:A,A50,G:G)</f>
        <v>48.506</v>
      </c>
      <c r="J50" s="2">
        <f t="shared" si="40"/>
        <v>6.6839999999999975</v>
      </c>
      <c r="K50" s="2">
        <f t="shared" si="41"/>
        <v>96.683999999999997</v>
      </c>
      <c r="L50" s="2">
        <f t="shared" si="42"/>
        <v>330.64325013989634</v>
      </c>
      <c r="M50" s="2">
        <f>SUMIF(A:A,A50,L:L)</f>
        <v>2402.6199683280374</v>
      </c>
      <c r="N50" s="3">
        <f t="shared" si="43"/>
        <v>0.13761778995368465</v>
      </c>
      <c r="O50" s="6">
        <f t="shared" si="44"/>
        <v>7.266502392870505</v>
      </c>
      <c r="P50" s="3">
        <f t="shared" si="45"/>
        <v>0.13761778995368465</v>
      </c>
      <c r="Q50" s="3">
        <f>IF(ISNUMBER(P50),SUMIF(A:A,A50,P:P),"")</f>
        <v>1</v>
      </c>
      <c r="R50" s="3">
        <f t="shared" si="46"/>
        <v>0.13761778995368465</v>
      </c>
      <c r="S50" s="7">
        <f t="shared" si="47"/>
        <v>7.266502392870505</v>
      </c>
    </row>
    <row r="51" spans="1:19" x14ac:dyDescent="0.3">
      <c r="A51" s="1">
        <v>30</v>
      </c>
      <c r="B51" s="5">
        <v>0.6875</v>
      </c>
      <c r="C51" s="1" t="s">
        <v>21</v>
      </c>
      <c r="D51" s="1">
        <v>8</v>
      </c>
      <c r="E51" s="1">
        <v>6</v>
      </c>
      <c r="F51" s="1" t="s">
        <v>64</v>
      </c>
      <c r="G51" s="1">
        <v>54.03</v>
      </c>
      <c r="H51" s="1">
        <f>1+COUNTIFS(A:A,A51,G:G,"&gt;"&amp;G51)</f>
        <v>3</v>
      </c>
      <c r="I51" s="2">
        <f>AVERAGEIF(A:A,A51,G:G)</f>
        <v>48.506</v>
      </c>
      <c r="J51" s="2">
        <f t="shared" si="40"/>
        <v>5.5240000000000009</v>
      </c>
      <c r="K51" s="2">
        <f t="shared" si="41"/>
        <v>95.524000000000001</v>
      </c>
      <c r="L51" s="2">
        <f t="shared" si="42"/>
        <v>308.4130635797323</v>
      </c>
      <c r="M51" s="2">
        <f>SUMIF(A:A,A51,L:L)</f>
        <v>2402.6199683280374</v>
      </c>
      <c r="N51" s="3">
        <f t="shared" si="43"/>
        <v>0.12836531271916227</v>
      </c>
      <c r="O51" s="6">
        <f t="shared" si="44"/>
        <v>7.7902665355383105</v>
      </c>
      <c r="P51" s="3">
        <f t="shared" si="45"/>
        <v>0.12836531271916227</v>
      </c>
      <c r="Q51" s="3">
        <f>IF(ISNUMBER(P51),SUMIF(A:A,A51,P:P),"")</f>
        <v>1</v>
      </c>
      <c r="R51" s="3">
        <f t="shared" si="46"/>
        <v>0.12836531271916227</v>
      </c>
      <c r="S51" s="7">
        <f t="shared" si="47"/>
        <v>7.7902665355383105</v>
      </c>
    </row>
    <row r="52" spans="1:19" x14ac:dyDescent="0.3">
      <c r="A52" s="1">
        <v>30</v>
      </c>
      <c r="B52" s="5">
        <v>0.6875</v>
      </c>
      <c r="C52" s="1" t="s">
        <v>21</v>
      </c>
      <c r="D52" s="1">
        <v>8</v>
      </c>
      <c r="E52" s="1">
        <v>11</v>
      </c>
      <c r="F52" s="1" t="s">
        <v>68</v>
      </c>
      <c r="G52" s="1">
        <v>52.69</v>
      </c>
      <c r="H52" s="1">
        <f>1+COUNTIFS(A:A,A52,G:G,"&gt;"&amp;G52)</f>
        <v>4</v>
      </c>
      <c r="I52" s="2">
        <f>AVERAGEIF(A:A,A52,G:G)</f>
        <v>48.506</v>
      </c>
      <c r="J52" s="2">
        <f t="shared" si="40"/>
        <v>4.1839999999999975</v>
      </c>
      <c r="K52" s="2">
        <f t="shared" si="41"/>
        <v>94.183999999999997</v>
      </c>
      <c r="L52" s="2">
        <f t="shared" si="42"/>
        <v>284.58728274651452</v>
      </c>
      <c r="M52" s="2">
        <f>SUMIF(A:A,A52,L:L)</f>
        <v>2402.6199683280374</v>
      </c>
      <c r="N52" s="3">
        <f t="shared" si="43"/>
        <v>0.11844872951112463</v>
      </c>
      <c r="O52" s="6">
        <f t="shared" si="44"/>
        <v>8.4424713049039557</v>
      </c>
      <c r="P52" s="3">
        <f t="shared" si="45"/>
        <v>0.11844872951112463</v>
      </c>
      <c r="Q52" s="3">
        <f>IF(ISNUMBER(P52),SUMIF(A:A,A52,P:P),"")</f>
        <v>1</v>
      </c>
      <c r="R52" s="3">
        <f t="shared" si="46"/>
        <v>0.11844872951112463</v>
      </c>
      <c r="S52" s="7">
        <f t="shared" si="47"/>
        <v>8.4424713049039557</v>
      </c>
    </row>
    <row r="53" spans="1:19" x14ac:dyDescent="0.3">
      <c r="A53" s="1">
        <v>30</v>
      </c>
      <c r="B53" s="5">
        <v>0.6875</v>
      </c>
      <c r="C53" s="1" t="s">
        <v>21</v>
      </c>
      <c r="D53" s="1">
        <v>8</v>
      </c>
      <c r="E53" s="1">
        <v>12</v>
      </c>
      <c r="F53" s="1" t="s">
        <v>69</v>
      </c>
      <c r="G53" s="1">
        <v>47</v>
      </c>
      <c r="H53" s="1">
        <f>1+COUNTIFS(A:A,A53,G:G,"&gt;"&amp;G53)</f>
        <v>5</v>
      </c>
      <c r="I53" s="2">
        <f>AVERAGEIF(A:A,A53,G:G)</f>
        <v>48.506</v>
      </c>
      <c r="J53" s="2">
        <f t="shared" si="40"/>
        <v>-1.5060000000000002</v>
      </c>
      <c r="K53" s="2">
        <f t="shared" si="41"/>
        <v>88.494</v>
      </c>
      <c r="L53" s="2">
        <f t="shared" si="42"/>
        <v>202.27739541664928</v>
      </c>
      <c r="M53" s="2">
        <f>SUMIF(A:A,A53,L:L)</f>
        <v>2402.6199683280374</v>
      </c>
      <c r="N53" s="3">
        <f t="shared" si="43"/>
        <v>8.4190341411926412E-2</v>
      </c>
      <c r="O53" s="6">
        <f t="shared" si="44"/>
        <v>11.87784706926417</v>
      </c>
      <c r="P53" s="3">
        <f t="shared" si="45"/>
        <v>8.4190341411926412E-2</v>
      </c>
      <c r="Q53" s="3">
        <f>IF(ISNUMBER(P53),SUMIF(A:A,A53,P:P),"")</f>
        <v>1</v>
      </c>
      <c r="R53" s="3">
        <f t="shared" si="46"/>
        <v>8.4190341411926412E-2</v>
      </c>
      <c r="S53" s="7">
        <f t="shared" si="47"/>
        <v>11.87784706926417</v>
      </c>
    </row>
    <row r="54" spans="1:19" x14ac:dyDescent="0.3">
      <c r="A54" s="1">
        <v>30</v>
      </c>
      <c r="B54" s="5">
        <v>0.6875</v>
      </c>
      <c r="C54" s="1" t="s">
        <v>21</v>
      </c>
      <c r="D54" s="1">
        <v>8</v>
      </c>
      <c r="E54" s="1">
        <v>9</v>
      </c>
      <c r="F54" s="1" t="s">
        <v>67</v>
      </c>
      <c r="G54" s="1">
        <v>46.98</v>
      </c>
      <c r="H54" s="1">
        <f>1+COUNTIFS(A:A,A54,G:G,"&gt;"&amp;G54)</f>
        <v>6</v>
      </c>
      <c r="I54" s="2">
        <f>AVERAGEIF(A:A,A54,G:G)</f>
        <v>48.506</v>
      </c>
      <c r="J54" s="2">
        <f t="shared" si="40"/>
        <v>-1.5260000000000034</v>
      </c>
      <c r="K54" s="2">
        <f t="shared" si="41"/>
        <v>88.47399999999999</v>
      </c>
      <c r="L54" s="2">
        <f t="shared" si="42"/>
        <v>202.03480812363543</v>
      </c>
      <c r="M54" s="2">
        <f>SUMIF(A:A,A54,L:L)</f>
        <v>2402.6199683280374</v>
      </c>
      <c r="N54" s="3">
        <f t="shared" si="43"/>
        <v>8.4089373595038305E-2</v>
      </c>
      <c r="O54" s="6">
        <f t="shared" si="44"/>
        <v>11.892109041219033</v>
      </c>
      <c r="P54" s="3">
        <f t="shared" si="45"/>
        <v>8.4089373595038305E-2</v>
      </c>
      <c r="Q54" s="3">
        <f>IF(ISNUMBER(P54),SUMIF(A:A,A54,P:P),"")</f>
        <v>1</v>
      </c>
      <c r="R54" s="3">
        <f t="shared" si="46"/>
        <v>8.4089373595038305E-2</v>
      </c>
      <c r="S54" s="7">
        <f t="shared" si="47"/>
        <v>11.892109041219033</v>
      </c>
    </row>
    <row r="55" spans="1:19" x14ac:dyDescent="0.3">
      <c r="A55" s="1">
        <v>30</v>
      </c>
      <c r="B55" s="5">
        <v>0.6875</v>
      </c>
      <c r="C55" s="1" t="s">
        <v>21</v>
      </c>
      <c r="D55" s="1">
        <v>8</v>
      </c>
      <c r="E55" s="1">
        <v>5</v>
      </c>
      <c r="F55" s="1" t="s">
        <v>63</v>
      </c>
      <c r="G55" s="1">
        <v>44.2</v>
      </c>
      <c r="H55" s="1">
        <f>1+COUNTIFS(A:A,A55,G:G,"&gt;"&amp;G55)</f>
        <v>7</v>
      </c>
      <c r="I55" s="2">
        <f>AVERAGEIF(A:A,A55,G:G)</f>
        <v>48.506</v>
      </c>
      <c r="J55" s="2">
        <f t="shared" si="40"/>
        <v>-4.3059999999999974</v>
      </c>
      <c r="K55" s="2">
        <f t="shared" si="41"/>
        <v>85.694000000000003</v>
      </c>
      <c r="L55" s="2">
        <f t="shared" si="42"/>
        <v>170.99597188548947</v>
      </c>
      <c r="M55" s="2">
        <f>SUMIF(A:A,A55,L:L)</f>
        <v>2402.6199683280374</v>
      </c>
      <c r="N55" s="3">
        <f t="shared" si="43"/>
        <v>7.1170627955982613E-2</v>
      </c>
      <c r="O55" s="6">
        <f t="shared" si="44"/>
        <v>14.050740153908391</v>
      </c>
      <c r="P55" s="3">
        <f t="shared" si="45"/>
        <v>7.1170627955982613E-2</v>
      </c>
      <c r="Q55" s="3">
        <f>IF(ISNUMBER(P55),SUMIF(A:A,A55,P:P),"")</f>
        <v>1</v>
      </c>
      <c r="R55" s="3">
        <f t="shared" si="46"/>
        <v>7.1170627955982613E-2</v>
      </c>
      <c r="S55" s="7">
        <f t="shared" si="47"/>
        <v>14.050740153908391</v>
      </c>
    </row>
    <row r="56" spans="1:19" x14ac:dyDescent="0.3">
      <c r="A56" s="1">
        <v>30</v>
      </c>
      <c r="B56" s="5">
        <v>0.6875</v>
      </c>
      <c r="C56" s="1" t="s">
        <v>21</v>
      </c>
      <c r="D56" s="1">
        <v>8</v>
      </c>
      <c r="E56" s="1">
        <v>3</v>
      </c>
      <c r="F56" s="1" t="s">
        <v>62</v>
      </c>
      <c r="G56" s="1">
        <v>42.06</v>
      </c>
      <c r="H56" s="1">
        <f>1+COUNTIFS(A:A,A56,G:G,"&gt;"&amp;G56)</f>
        <v>8</v>
      </c>
      <c r="I56" s="2">
        <f>AVERAGEIF(A:A,A56,G:G)</f>
        <v>48.506</v>
      </c>
      <c r="J56" s="2">
        <f t="shared" si="40"/>
        <v>-6.445999999999998</v>
      </c>
      <c r="K56" s="2">
        <f t="shared" si="41"/>
        <v>83.554000000000002</v>
      </c>
      <c r="L56" s="2">
        <f t="shared" si="42"/>
        <v>150.39121516460301</v>
      </c>
      <c r="M56" s="2">
        <f>SUMIF(A:A,A56,L:L)</f>
        <v>2402.6199683280374</v>
      </c>
      <c r="N56" s="3">
        <f t="shared" si="43"/>
        <v>6.2594674624825902E-2</v>
      </c>
      <c r="O56" s="6">
        <f t="shared" si="44"/>
        <v>15.975799954128787</v>
      </c>
      <c r="P56" s="3">
        <f t="shared" si="45"/>
        <v>6.2594674624825902E-2</v>
      </c>
      <c r="Q56" s="3">
        <f>IF(ISNUMBER(P56),SUMIF(A:A,A56,P:P),"")</f>
        <v>1</v>
      </c>
      <c r="R56" s="3">
        <f t="shared" si="46"/>
        <v>6.2594674624825902E-2</v>
      </c>
      <c r="S56" s="7">
        <f t="shared" si="47"/>
        <v>15.975799954128787</v>
      </c>
    </row>
    <row r="57" spans="1:19" x14ac:dyDescent="0.3">
      <c r="A57" s="1">
        <v>30</v>
      </c>
      <c r="B57" s="5">
        <v>0.6875</v>
      </c>
      <c r="C57" s="1" t="s">
        <v>21</v>
      </c>
      <c r="D57" s="1">
        <v>8</v>
      </c>
      <c r="E57" s="1">
        <v>7</v>
      </c>
      <c r="F57" s="1" t="s">
        <v>65</v>
      </c>
      <c r="G57" s="1">
        <v>42.04</v>
      </c>
      <c r="H57" s="1">
        <f>1+COUNTIFS(A:A,A57,G:G,"&gt;"&amp;G57)</f>
        <v>9</v>
      </c>
      <c r="I57" s="2">
        <f>AVERAGEIF(A:A,A57,G:G)</f>
        <v>48.506</v>
      </c>
      <c r="J57" s="2">
        <f t="shared" si="40"/>
        <v>-6.4660000000000011</v>
      </c>
      <c r="K57" s="2">
        <f t="shared" si="41"/>
        <v>83.533999999999992</v>
      </c>
      <c r="L57" s="2">
        <f t="shared" si="42"/>
        <v>150.21085394478061</v>
      </c>
      <c r="M57" s="2">
        <f>SUMIF(A:A,A57,L:L)</f>
        <v>2402.6199683280374</v>
      </c>
      <c r="N57" s="3">
        <f t="shared" si="43"/>
        <v>6.2519606065419925E-2</v>
      </c>
      <c r="O57" s="6">
        <f t="shared" si="44"/>
        <v>15.994982421252134</v>
      </c>
      <c r="P57" s="3">
        <f t="shared" si="45"/>
        <v>6.2519606065419925E-2</v>
      </c>
      <c r="Q57" s="3">
        <f>IF(ISNUMBER(P57),SUMIF(A:A,A57,P:P),"")</f>
        <v>1</v>
      </c>
      <c r="R57" s="3">
        <f t="shared" si="46"/>
        <v>6.2519606065419925E-2</v>
      </c>
      <c r="S57" s="7">
        <f t="shared" si="47"/>
        <v>15.994982421252134</v>
      </c>
    </row>
    <row r="58" spans="1:19" x14ac:dyDescent="0.3">
      <c r="A58" s="1">
        <v>30</v>
      </c>
      <c r="B58" s="5">
        <v>0.6875</v>
      </c>
      <c r="C58" s="1" t="s">
        <v>21</v>
      </c>
      <c r="D58" s="1">
        <v>8</v>
      </c>
      <c r="E58" s="1">
        <v>2</v>
      </c>
      <c r="F58" s="1" t="s">
        <v>61</v>
      </c>
      <c r="G58" s="1">
        <v>39.74</v>
      </c>
      <c r="H58" s="1">
        <f>1+COUNTIFS(A:A,A58,G:G,"&gt;"&amp;G58)</f>
        <v>10</v>
      </c>
      <c r="I58" s="2">
        <f>AVERAGEIF(A:A,A58,G:G)</f>
        <v>48.506</v>
      </c>
      <c r="J58" s="2">
        <f t="shared" si="40"/>
        <v>-8.7659999999999982</v>
      </c>
      <c r="K58" s="2">
        <f t="shared" si="41"/>
        <v>81.234000000000009</v>
      </c>
      <c r="L58" s="2">
        <f t="shared" si="42"/>
        <v>130.84847835731773</v>
      </c>
      <c r="M58" s="2">
        <f>SUMIF(A:A,A58,L:L)</f>
        <v>2402.6199683280374</v>
      </c>
      <c r="N58" s="3">
        <f t="shared" si="43"/>
        <v>5.4460747052050042E-2</v>
      </c>
      <c r="O58" s="6">
        <f t="shared" si="44"/>
        <v>18.361848746662712</v>
      </c>
      <c r="P58" s="3">
        <f t="shared" si="45"/>
        <v>5.4460747052050042E-2</v>
      </c>
      <c r="Q58" s="3">
        <f>IF(ISNUMBER(P58),SUMIF(A:A,A58,P:P),"")</f>
        <v>1</v>
      </c>
      <c r="R58" s="3">
        <f t="shared" si="46"/>
        <v>5.4460747052050042E-2</v>
      </c>
      <c r="S58" s="7">
        <f t="shared" si="47"/>
        <v>18.361848746662712</v>
      </c>
    </row>
  </sheetData>
  <autoFilter ref="A8:S17" xr:uid="{00000000-0009-0000-0000-000000000000}"/>
  <sortState xmlns:xlrd2="http://schemas.microsoft.com/office/spreadsheetml/2017/richdata2" ref="A9:T58">
    <sortCondition ref="B9:B58"/>
    <sortCondition ref="H9:H5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8:G1048576 G8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17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48" max="19" man="1"/>
  </rowBreaks>
  <colBreaks count="1" manualBreakCount="1">
    <brk id="1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DEBR 08072022 - PREMIUM</vt:lpstr>
      <vt:lpstr>'DEBR 08072022 - PREMIUM'!Print_Area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2022-07-07T22:49:20Z</cp:lastPrinted>
  <dcterms:created xsi:type="dcterms:W3CDTF">2016-03-11T05:58:01Z</dcterms:created>
  <dcterms:modified xsi:type="dcterms:W3CDTF">2022-07-07T22:49:32Z</dcterms:modified>
</cp:coreProperties>
</file>