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8ED49C9-804A-480E-9AAE-38AA616A60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ES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PRICES!$A$7:$S$27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1" l="1"/>
  <c r="I76" i="1"/>
  <c r="J76" i="1" s="1"/>
  <c r="K76" i="1" s="1"/>
  <c r="L76" i="1" s="1"/>
  <c r="H79" i="1"/>
  <c r="I79" i="1"/>
  <c r="J79" i="1" s="1"/>
  <c r="K79" i="1" s="1"/>
  <c r="L79" i="1" s="1"/>
  <c r="H85" i="1"/>
  <c r="I85" i="1"/>
  <c r="J85" i="1" s="1"/>
  <c r="K85" i="1" s="1"/>
  <c r="L85" i="1" s="1"/>
  <c r="H87" i="1"/>
  <c r="I87" i="1"/>
  <c r="J87" i="1" s="1"/>
  <c r="K87" i="1" s="1"/>
  <c r="L87" i="1" s="1"/>
  <c r="H80" i="1"/>
  <c r="I80" i="1"/>
  <c r="J80" i="1" s="1"/>
  <c r="K80" i="1" s="1"/>
  <c r="L80" i="1" s="1"/>
  <c r="H84" i="1"/>
  <c r="I84" i="1"/>
  <c r="J84" i="1" s="1"/>
  <c r="K84" i="1" s="1"/>
  <c r="L84" i="1" s="1"/>
  <c r="H82" i="1"/>
  <c r="I82" i="1"/>
  <c r="J82" i="1" s="1"/>
  <c r="K82" i="1" s="1"/>
  <c r="L82" i="1" s="1"/>
  <c r="H86" i="1"/>
  <c r="I86" i="1"/>
  <c r="J86" i="1" s="1"/>
  <c r="K86" i="1" s="1"/>
  <c r="L86" i="1" s="1"/>
  <c r="H83" i="1"/>
  <c r="I83" i="1"/>
  <c r="J83" i="1" s="1"/>
  <c r="K83" i="1" s="1"/>
  <c r="L83" i="1" s="1"/>
  <c r="H81" i="1"/>
  <c r="I81" i="1"/>
  <c r="J81" i="1" s="1"/>
  <c r="K81" i="1" s="1"/>
  <c r="L81" i="1" s="1"/>
  <c r="H78" i="1"/>
  <c r="I78" i="1"/>
  <c r="J78" i="1" s="1"/>
  <c r="K78" i="1" s="1"/>
  <c r="L78" i="1" s="1"/>
  <c r="H77" i="1"/>
  <c r="I77" i="1"/>
  <c r="J77" i="1" s="1"/>
  <c r="K77" i="1" s="1"/>
  <c r="L77" i="1" s="1"/>
  <c r="H72" i="1"/>
  <c r="I72" i="1"/>
  <c r="J72" i="1" s="1"/>
  <c r="K72" i="1" s="1"/>
  <c r="L72" i="1" s="1"/>
  <c r="H68" i="1"/>
  <c r="I68" i="1"/>
  <c r="J68" i="1" s="1"/>
  <c r="K68" i="1" s="1"/>
  <c r="L68" i="1" s="1"/>
  <c r="H67" i="1"/>
  <c r="I67" i="1"/>
  <c r="J67" i="1" s="1"/>
  <c r="K67" i="1" s="1"/>
  <c r="L67" i="1" s="1"/>
  <c r="H74" i="1"/>
  <c r="I74" i="1"/>
  <c r="J74" i="1" s="1"/>
  <c r="K74" i="1" s="1"/>
  <c r="L74" i="1" s="1"/>
  <c r="H70" i="1"/>
  <c r="I70" i="1"/>
  <c r="J70" i="1" s="1"/>
  <c r="K70" i="1" s="1"/>
  <c r="L70" i="1" s="1"/>
  <c r="H75" i="1"/>
  <c r="I75" i="1"/>
  <c r="J75" i="1" s="1"/>
  <c r="K75" i="1" s="1"/>
  <c r="L75" i="1" s="1"/>
  <c r="H65" i="1"/>
  <c r="I65" i="1"/>
  <c r="J65" i="1" s="1"/>
  <c r="K65" i="1" s="1"/>
  <c r="L65" i="1" s="1"/>
  <c r="H69" i="1"/>
  <c r="I69" i="1"/>
  <c r="J69" i="1" s="1"/>
  <c r="K69" i="1" s="1"/>
  <c r="L69" i="1" s="1"/>
  <c r="H64" i="1"/>
  <c r="I64" i="1"/>
  <c r="J64" i="1" s="1"/>
  <c r="K64" i="1" s="1"/>
  <c r="L64" i="1" s="1"/>
  <c r="H73" i="1"/>
  <c r="I73" i="1"/>
  <c r="J73" i="1" s="1"/>
  <c r="K73" i="1" s="1"/>
  <c r="L73" i="1" s="1"/>
  <c r="H66" i="1"/>
  <c r="I66" i="1"/>
  <c r="J66" i="1" s="1"/>
  <c r="K66" i="1" s="1"/>
  <c r="L66" i="1" s="1"/>
  <c r="H71" i="1"/>
  <c r="I71" i="1"/>
  <c r="J71" i="1" s="1"/>
  <c r="K71" i="1" s="1"/>
  <c r="L71" i="1" s="1"/>
  <c r="H47" i="1"/>
  <c r="I47" i="1"/>
  <c r="J47" i="1" s="1"/>
  <c r="K47" i="1" s="1"/>
  <c r="L47" i="1" s="1"/>
  <c r="H50" i="1"/>
  <c r="I50" i="1"/>
  <c r="J50" i="1" s="1"/>
  <c r="K50" i="1" s="1"/>
  <c r="L50" i="1" s="1"/>
  <c r="H53" i="1"/>
  <c r="I53" i="1"/>
  <c r="J53" i="1" s="1"/>
  <c r="K53" i="1" s="1"/>
  <c r="L53" i="1" s="1"/>
  <c r="H56" i="1"/>
  <c r="I56" i="1"/>
  <c r="J56" i="1" s="1"/>
  <c r="K56" i="1" s="1"/>
  <c r="L56" i="1" s="1"/>
  <c r="H52" i="1"/>
  <c r="I52" i="1"/>
  <c r="J52" i="1" s="1"/>
  <c r="K52" i="1" s="1"/>
  <c r="L52" i="1" s="1"/>
  <c r="H54" i="1"/>
  <c r="I54" i="1"/>
  <c r="J54" i="1" s="1"/>
  <c r="K54" i="1" s="1"/>
  <c r="L54" i="1" s="1"/>
  <c r="H58" i="1"/>
  <c r="I58" i="1"/>
  <c r="J58" i="1" s="1"/>
  <c r="K58" i="1" s="1"/>
  <c r="L58" i="1" s="1"/>
  <c r="H55" i="1"/>
  <c r="I55" i="1"/>
  <c r="J55" i="1" s="1"/>
  <c r="K55" i="1" s="1"/>
  <c r="L55" i="1" s="1"/>
  <c r="H61" i="1"/>
  <c r="I61" i="1"/>
  <c r="J61" i="1" s="1"/>
  <c r="K61" i="1" s="1"/>
  <c r="L61" i="1" s="1"/>
  <c r="H59" i="1"/>
  <c r="I59" i="1"/>
  <c r="J59" i="1" s="1"/>
  <c r="K59" i="1" s="1"/>
  <c r="L59" i="1" s="1"/>
  <c r="H51" i="1"/>
  <c r="I51" i="1"/>
  <c r="J51" i="1" s="1"/>
  <c r="K51" i="1" s="1"/>
  <c r="L51" i="1" s="1"/>
  <c r="H57" i="1"/>
  <c r="I57" i="1"/>
  <c r="J57" i="1" s="1"/>
  <c r="K57" i="1" s="1"/>
  <c r="L57" i="1" s="1"/>
  <c r="H60" i="1"/>
  <c r="I60" i="1"/>
  <c r="J60" i="1" s="1"/>
  <c r="K60" i="1" s="1"/>
  <c r="L60" i="1" s="1"/>
  <c r="H63" i="1"/>
  <c r="I63" i="1"/>
  <c r="J63" i="1" s="1"/>
  <c r="K63" i="1" s="1"/>
  <c r="L63" i="1" s="1"/>
  <c r="H62" i="1"/>
  <c r="I62" i="1"/>
  <c r="J62" i="1" s="1"/>
  <c r="K62" i="1" s="1"/>
  <c r="L62" i="1" s="1"/>
  <c r="H39" i="1"/>
  <c r="I39" i="1"/>
  <c r="J39" i="1" s="1"/>
  <c r="K39" i="1" s="1"/>
  <c r="L39" i="1" s="1"/>
  <c r="H44" i="1"/>
  <c r="I44" i="1"/>
  <c r="J44" i="1" s="1"/>
  <c r="K44" i="1" s="1"/>
  <c r="L44" i="1" s="1"/>
  <c r="H40" i="1"/>
  <c r="I40" i="1"/>
  <c r="J40" i="1" s="1"/>
  <c r="K40" i="1" s="1"/>
  <c r="L40" i="1" s="1"/>
  <c r="H41" i="1"/>
  <c r="I41" i="1"/>
  <c r="J41" i="1" s="1"/>
  <c r="K41" i="1" s="1"/>
  <c r="L41" i="1" s="1"/>
  <c r="H46" i="1"/>
  <c r="I46" i="1"/>
  <c r="J46" i="1" s="1"/>
  <c r="K46" i="1" s="1"/>
  <c r="L46" i="1" s="1"/>
  <c r="H45" i="1"/>
  <c r="I45" i="1"/>
  <c r="J45" i="1" s="1"/>
  <c r="K45" i="1" s="1"/>
  <c r="L45" i="1" s="1"/>
  <c r="H49" i="1"/>
  <c r="I49" i="1"/>
  <c r="J49" i="1" s="1"/>
  <c r="K49" i="1" s="1"/>
  <c r="L49" i="1" s="1"/>
  <c r="H42" i="1"/>
  <c r="I42" i="1"/>
  <c r="J42" i="1" s="1"/>
  <c r="K42" i="1" s="1"/>
  <c r="L42" i="1" s="1"/>
  <c r="H48" i="1"/>
  <c r="I48" i="1"/>
  <c r="J48" i="1" s="1"/>
  <c r="K48" i="1" s="1"/>
  <c r="L48" i="1" s="1"/>
  <c r="H43" i="1"/>
  <c r="I43" i="1"/>
  <c r="J43" i="1" s="1"/>
  <c r="K43" i="1" s="1"/>
  <c r="L43" i="1" s="1"/>
  <c r="H8" i="1"/>
  <c r="I8" i="1"/>
  <c r="J8" i="1" s="1"/>
  <c r="K8" i="1" s="1"/>
  <c r="L8" i="1" s="1"/>
  <c r="H10" i="1"/>
  <c r="I10" i="1"/>
  <c r="J10" i="1" s="1"/>
  <c r="K10" i="1" s="1"/>
  <c r="L10" i="1" s="1"/>
  <c r="H11" i="1"/>
  <c r="I11" i="1"/>
  <c r="J11" i="1" s="1"/>
  <c r="K11" i="1" s="1"/>
  <c r="L11" i="1" s="1"/>
  <c r="H18" i="1"/>
  <c r="I18" i="1"/>
  <c r="J18" i="1" s="1"/>
  <c r="K18" i="1" s="1"/>
  <c r="L18" i="1" s="1"/>
  <c r="H16" i="1"/>
  <c r="I16" i="1"/>
  <c r="J16" i="1" s="1"/>
  <c r="K16" i="1" s="1"/>
  <c r="L16" i="1" s="1"/>
  <c r="H15" i="1"/>
  <c r="I15" i="1"/>
  <c r="J15" i="1" s="1"/>
  <c r="K15" i="1" s="1"/>
  <c r="L15" i="1" s="1"/>
  <c r="H14" i="1"/>
  <c r="I14" i="1"/>
  <c r="J14" i="1" s="1"/>
  <c r="K14" i="1" s="1"/>
  <c r="L14" i="1" s="1"/>
  <c r="H9" i="1"/>
  <c r="I9" i="1"/>
  <c r="J9" i="1" s="1"/>
  <c r="K9" i="1" s="1"/>
  <c r="L9" i="1" s="1"/>
  <c r="H17" i="1"/>
  <c r="I17" i="1"/>
  <c r="J17" i="1" s="1"/>
  <c r="K17" i="1" s="1"/>
  <c r="L17" i="1" s="1"/>
  <c r="H13" i="1"/>
  <c r="I13" i="1"/>
  <c r="J13" i="1" s="1"/>
  <c r="K13" i="1" s="1"/>
  <c r="L13" i="1" s="1"/>
  <c r="H12" i="1"/>
  <c r="I12" i="1"/>
  <c r="J12" i="1" s="1"/>
  <c r="K12" i="1" s="1"/>
  <c r="L12" i="1" s="1"/>
  <c r="H26" i="1"/>
  <c r="I26" i="1"/>
  <c r="J26" i="1" s="1"/>
  <c r="K26" i="1" s="1"/>
  <c r="L26" i="1" s="1"/>
  <c r="H24" i="1"/>
  <c r="I24" i="1"/>
  <c r="J24" i="1" s="1"/>
  <c r="K24" i="1" s="1"/>
  <c r="L24" i="1" s="1"/>
  <c r="H19" i="1"/>
  <c r="I19" i="1"/>
  <c r="J19" i="1" s="1"/>
  <c r="K19" i="1" s="1"/>
  <c r="L19" i="1" s="1"/>
  <c r="H23" i="1"/>
  <c r="I23" i="1"/>
  <c r="J23" i="1" s="1"/>
  <c r="K23" i="1" s="1"/>
  <c r="L23" i="1" s="1"/>
  <c r="H25" i="1"/>
  <c r="I25" i="1"/>
  <c r="J25" i="1" s="1"/>
  <c r="K25" i="1" s="1"/>
  <c r="L25" i="1" s="1"/>
  <c r="H22" i="1"/>
  <c r="I22" i="1"/>
  <c r="J22" i="1" s="1"/>
  <c r="K22" i="1" s="1"/>
  <c r="L22" i="1" s="1"/>
  <c r="H20" i="1"/>
  <c r="I20" i="1"/>
  <c r="J20" i="1" s="1"/>
  <c r="K20" i="1" s="1"/>
  <c r="L20" i="1" s="1"/>
  <c r="H21" i="1"/>
  <c r="I21" i="1"/>
  <c r="J21" i="1" s="1"/>
  <c r="K21" i="1" s="1"/>
  <c r="L21" i="1" s="1"/>
  <c r="H27" i="1"/>
  <c r="I27" i="1"/>
  <c r="J27" i="1" s="1"/>
  <c r="K27" i="1" s="1"/>
  <c r="L27" i="1" s="1"/>
  <c r="H33" i="1"/>
  <c r="I33" i="1"/>
  <c r="J33" i="1" s="1"/>
  <c r="K33" i="1" s="1"/>
  <c r="L33" i="1" s="1"/>
  <c r="H30" i="1"/>
  <c r="I30" i="1"/>
  <c r="J30" i="1" s="1"/>
  <c r="K30" i="1" s="1"/>
  <c r="L30" i="1" s="1"/>
  <c r="H31" i="1"/>
  <c r="I31" i="1"/>
  <c r="J31" i="1" s="1"/>
  <c r="K31" i="1" s="1"/>
  <c r="L31" i="1" s="1"/>
  <c r="H29" i="1"/>
  <c r="I29" i="1"/>
  <c r="J29" i="1" s="1"/>
  <c r="K29" i="1" s="1"/>
  <c r="L29" i="1" s="1"/>
  <c r="H35" i="1"/>
  <c r="I35" i="1"/>
  <c r="J35" i="1" s="1"/>
  <c r="K35" i="1" s="1"/>
  <c r="L35" i="1" s="1"/>
  <c r="H28" i="1"/>
  <c r="I28" i="1"/>
  <c r="J28" i="1" s="1"/>
  <c r="K28" i="1" s="1"/>
  <c r="L28" i="1" s="1"/>
  <c r="H36" i="1"/>
  <c r="I36" i="1"/>
  <c r="J36" i="1" s="1"/>
  <c r="K36" i="1" s="1"/>
  <c r="L36" i="1" s="1"/>
  <c r="H32" i="1"/>
  <c r="I32" i="1"/>
  <c r="J32" i="1" s="1"/>
  <c r="K32" i="1" s="1"/>
  <c r="L32" i="1" s="1"/>
  <c r="H34" i="1"/>
  <c r="I34" i="1"/>
  <c r="J34" i="1" s="1"/>
  <c r="K34" i="1" s="1"/>
  <c r="L34" i="1" s="1"/>
  <c r="H37" i="1"/>
  <c r="I37" i="1"/>
  <c r="J37" i="1" s="1"/>
  <c r="K37" i="1" s="1"/>
  <c r="L37" i="1" s="1"/>
  <c r="H38" i="1"/>
  <c r="I38" i="1"/>
  <c r="J38" i="1" s="1"/>
  <c r="K38" i="1" s="1"/>
  <c r="L38" i="1" s="1"/>
  <c r="M83" i="1" l="1"/>
  <c r="N83" i="1" s="1"/>
  <c r="O83" i="1" s="1"/>
  <c r="P83" i="1" s="1"/>
  <c r="M77" i="1"/>
  <c r="N77" i="1" s="1"/>
  <c r="O77" i="1" s="1"/>
  <c r="P77" i="1" s="1"/>
  <c r="M76" i="1"/>
  <c r="N76" i="1" s="1"/>
  <c r="O76" i="1" s="1"/>
  <c r="P76" i="1" s="1"/>
  <c r="M85" i="1"/>
  <c r="N85" i="1" s="1"/>
  <c r="O85" i="1" s="1"/>
  <c r="P85" i="1" s="1"/>
  <c r="M82" i="1"/>
  <c r="N82" i="1" s="1"/>
  <c r="O82" i="1" s="1"/>
  <c r="P82" i="1" s="1"/>
  <c r="M80" i="1"/>
  <c r="N80" i="1" s="1"/>
  <c r="O80" i="1" s="1"/>
  <c r="P80" i="1" s="1"/>
  <c r="M81" i="1"/>
  <c r="N81" i="1" s="1"/>
  <c r="O81" i="1" s="1"/>
  <c r="P81" i="1" s="1"/>
  <c r="M86" i="1"/>
  <c r="N86" i="1" s="1"/>
  <c r="O86" i="1" s="1"/>
  <c r="P86" i="1" s="1"/>
  <c r="M87" i="1"/>
  <c r="N87" i="1" s="1"/>
  <c r="O87" i="1" s="1"/>
  <c r="P87" i="1" s="1"/>
  <c r="M84" i="1"/>
  <c r="N84" i="1" s="1"/>
  <c r="O84" i="1" s="1"/>
  <c r="P84" i="1" s="1"/>
  <c r="M79" i="1"/>
  <c r="N79" i="1" s="1"/>
  <c r="O79" i="1" s="1"/>
  <c r="P79" i="1" s="1"/>
  <c r="M78" i="1"/>
  <c r="N78" i="1" s="1"/>
  <c r="O78" i="1" s="1"/>
  <c r="P78" i="1" s="1"/>
  <c r="M68" i="1"/>
  <c r="N68" i="1" s="1"/>
  <c r="O68" i="1" s="1"/>
  <c r="P68" i="1" s="1"/>
  <c r="M70" i="1"/>
  <c r="N70" i="1" s="1"/>
  <c r="O70" i="1" s="1"/>
  <c r="P70" i="1" s="1"/>
  <c r="M74" i="1"/>
  <c r="N74" i="1" s="1"/>
  <c r="O74" i="1" s="1"/>
  <c r="P74" i="1" s="1"/>
  <c r="M72" i="1"/>
  <c r="N72" i="1" s="1"/>
  <c r="O72" i="1" s="1"/>
  <c r="P72" i="1" s="1"/>
  <c r="M67" i="1"/>
  <c r="N67" i="1" s="1"/>
  <c r="O67" i="1" s="1"/>
  <c r="P67" i="1" s="1"/>
  <c r="M64" i="1"/>
  <c r="N64" i="1" s="1"/>
  <c r="O64" i="1" s="1"/>
  <c r="P64" i="1" s="1"/>
  <c r="M69" i="1"/>
  <c r="N69" i="1" s="1"/>
  <c r="O69" i="1" s="1"/>
  <c r="P69" i="1" s="1"/>
  <c r="M75" i="1"/>
  <c r="N75" i="1" s="1"/>
  <c r="O75" i="1" s="1"/>
  <c r="P75" i="1" s="1"/>
  <c r="M65" i="1"/>
  <c r="N65" i="1" s="1"/>
  <c r="O65" i="1" s="1"/>
  <c r="P65" i="1" s="1"/>
  <c r="M71" i="1"/>
  <c r="N71" i="1" s="1"/>
  <c r="O71" i="1" s="1"/>
  <c r="P71" i="1" s="1"/>
  <c r="M66" i="1"/>
  <c r="N66" i="1" s="1"/>
  <c r="O66" i="1" s="1"/>
  <c r="P66" i="1" s="1"/>
  <c r="M73" i="1"/>
  <c r="N73" i="1" s="1"/>
  <c r="O73" i="1" s="1"/>
  <c r="P73" i="1" s="1"/>
  <c r="M54" i="1"/>
  <c r="N54" i="1" s="1"/>
  <c r="O54" i="1" s="1"/>
  <c r="P54" i="1" s="1"/>
  <c r="M62" i="1"/>
  <c r="N62" i="1" s="1"/>
  <c r="O62" i="1" s="1"/>
  <c r="P62" i="1" s="1"/>
  <c r="M50" i="1"/>
  <c r="N50" i="1" s="1"/>
  <c r="O50" i="1" s="1"/>
  <c r="P50" i="1" s="1"/>
  <c r="M58" i="1"/>
  <c r="N58" i="1" s="1"/>
  <c r="O58" i="1" s="1"/>
  <c r="P58" i="1" s="1"/>
  <c r="M63" i="1"/>
  <c r="N63" i="1" s="1"/>
  <c r="O63" i="1" s="1"/>
  <c r="P63" i="1" s="1"/>
  <c r="M57" i="1"/>
  <c r="N57" i="1" s="1"/>
  <c r="O57" i="1" s="1"/>
  <c r="P57" i="1" s="1"/>
  <c r="M59" i="1"/>
  <c r="N59" i="1" s="1"/>
  <c r="O59" i="1" s="1"/>
  <c r="P59" i="1" s="1"/>
  <c r="M55" i="1"/>
  <c r="N55" i="1" s="1"/>
  <c r="O55" i="1" s="1"/>
  <c r="P55" i="1" s="1"/>
  <c r="M60" i="1"/>
  <c r="N60" i="1" s="1"/>
  <c r="O60" i="1" s="1"/>
  <c r="P60" i="1" s="1"/>
  <c r="M51" i="1"/>
  <c r="N51" i="1" s="1"/>
  <c r="O51" i="1" s="1"/>
  <c r="P51" i="1" s="1"/>
  <c r="M61" i="1"/>
  <c r="N61" i="1" s="1"/>
  <c r="O61" i="1" s="1"/>
  <c r="P61" i="1" s="1"/>
  <c r="M56" i="1"/>
  <c r="N56" i="1" s="1"/>
  <c r="O56" i="1" s="1"/>
  <c r="P56" i="1" s="1"/>
  <c r="M52" i="1"/>
  <c r="N52" i="1" s="1"/>
  <c r="O52" i="1" s="1"/>
  <c r="P52" i="1" s="1"/>
  <c r="M53" i="1"/>
  <c r="N53" i="1" s="1"/>
  <c r="O53" i="1" s="1"/>
  <c r="P53" i="1" s="1"/>
  <c r="M47" i="1"/>
  <c r="N47" i="1" s="1"/>
  <c r="O47" i="1" s="1"/>
  <c r="P47" i="1" s="1"/>
  <c r="M41" i="1"/>
  <c r="N41" i="1" s="1"/>
  <c r="O41" i="1" s="1"/>
  <c r="P41" i="1" s="1"/>
  <c r="M48" i="1"/>
  <c r="N48" i="1" s="1"/>
  <c r="O48" i="1" s="1"/>
  <c r="P48" i="1" s="1"/>
  <c r="M49" i="1"/>
  <c r="N49" i="1" s="1"/>
  <c r="O49" i="1" s="1"/>
  <c r="P49" i="1" s="1"/>
  <c r="M46" i="1"/>
  <c r="N46" i="1" s="1"/>
  <c r="O46" i="1" s="1"/>
  <c r="P46" i="1" s="1"/>
  <c r="M43" i="1"/>
  <c r="N43" i="1" s="1"/>
  <c r="O43" i="1" s="1"/>
  <c r="P43" i="1" s="1"/>
  <c r="M40" i="1"/>
  <c r="N40" i="1" s="1"/>
  <c r="O40" i="1" s="1"/>
  <c r="P40" i="1" s="1"/>
  <c r="M44" i="1"/>
  <c r="N44" i="1" s="1"/>
  <c r="O44" i="1" s="1"/>
  <c r="P44" i="1" s="1"/>
  <c r="M42" i="1"/>
  <c r="N42" i="1" s="1"/>
  <c r="O42" i="1" s="1"/>
  <c r="P42" i="1" s="1"/>
  <c r="M45" i="1"/>
  <c r="N45" i="1" s="1"/>
  <c r="O45" i="1" s="1"/>
  <c r="P45" i="1" s="1"/>
  <c r="M39" i="1"/>
  <c r="N39" i="1" s="1"/>
  <c r="O39" i="1" s="1"/>
  <c r="P39" i="1" s="1"/>
  <c r="M34" i="1"/>
  <c r="N34" i="1" s="1"/>
  <c r="O34" i="1" s="1"/>
  <c r="P34" i="1" s="1"/>
  <c r="M38" i="1"/>
  <c r="N38" i="1" s="1"/>
  <c r="O38" i="1" s="1"/>
  <c r="P38" i="1" s="1"/>
  <c r="M37" i="1"/>
  <c r="N37" i="1" s="1"/>
  <c r="O37" i="1" s="1"/>
  <c r="P37" i="1" s="1"/>
  <c r="M22" i="1"/>
  <c r="N22" i="1" s="1"/>
  <c r="O22" i="1" s="1"/>
  <c r="P22" i="1" s="1"/>
  <c r="M21" i="1"/>
  <c r="N21" i="1" s="1"/>
  <c r="O21" i="1" s="1"/>
  <c r="P21" i="1" s="1"/>
  <c r="M27" i="1"/>
  <c r="N27" i="1" s="1"/>
  <c r="O27" i="1" s="1"/>
  <c r="P27" i="1" s="1"/>
  <c r="M28" i="1"/>
  <c r="N28" i="1" s="1"/>
  <c r="O28" i="1" s="1"/>
  <c r="P28" i="1" s="1"/>
  <c r="M16" i="1"/>
  <c r="N16" i="1" s="1"/>
  <c r="O16" i="1" s="1"/>
  <c r="P16" i="1" s="1"/>
  <c r="M9" i="1"/>
  <c r="N9" i="1" s="1"/>
  <c r="O9" i="1" s="1"/>
  <c r="P9" i="1" s="1"/>
  <c r="M12" i="1"/>
  <c r="N12" i="1" s="1"/>
  <c r="O12" i="1" s="1"/>
  <c r="P12" i="1" s="1"/>
  <c r="M18" i="1"/>
  <c r="N18" i="1" s="1"/>
  <c r="O18" i="1" s="1"/>
  <c r="P18" i="1" s="1"/>
  <c r="M14" i="1"/>
  <c r="N14" i="1" s="1"/>
  <c r="O14" i="1" s="1"/>
  <c r="P14" i="1" s="1"/>
  <c r="M13" i="1"/>
  <c r="N13" i="1" s="1"/>
  <c r="O13" i="1" s="1"/>
  <c r="P13" i="1" s="1"/>
  <c r="M11" i="1"/>
  <c r="N11" i="1" s="1"/>
  <c r="O11" i="1" s="1"/>
  <c r="P11" i="1" s="1"/>
  <c r="M15" i="1"/>
  <c r="N15" i="1" s="1"/>
  <c r="O15" i="1" s="1"/>
  <c r="P15" i="1" s="1"/>
  <c r="M17" i="1"/>
  <c r="N17" i="1" s="1"/>
  <c r="O17" i="1" s="1"/>
  <c r="P17" i="1" s="1"/>
  <c r="M8" i="1"/>
  <c r="N8" i="1" s="1"/>
  <c r="O8" i="1" s="1"/>
  <c r="P8" i="1" s="1"/>
  <c r="M10" i="1"/>
  <c r="N10" i="1" s="1"/>
  <c r="O10" i="1" s="1"/>
  <c r="P10" i="1" s="1"/>
  <c r="M19" i="1"/>
  <c r="N19" i="1" s="1"/>
  <c r="O19" i="1" s="1"/>
  <c r="P19" i="1" s="1"/>
  <c r="M24" i="1"/>
  <c r="N24" i="1" s="1"/>
  <c r="O24" i="1" s="1"/>
  <c r="P24" i="1" s="1"/>
  <c r="M25" i="1"/>
  <c r="N25" i="1" s="1"/>
  <c r="O25" i="1" s="1"/>
  <c r="P25" i="1" s="1"/>
  <c r="M26" i="1"/>
  <c r="N26" i="1" s="1"/>
  <c r="O26" i="1" s="1"/>
  <c r="P26" i="1" s="1"/>
  <c r="M23" i="1"/>
  <c r="N23" i="1" s="1"/>
  <c r="O23" i="1" s="1"/>
  <c r="P23" i="1" s="1"/>
  <c r="M31" i="1"/>
  <c r="N31" i="1" s="1"/>
  <c r="O31" i="1" s="1"/>
  <c r="P31" i="1" s="1"/>
  <c r="M32" i="1"/>
  <c r="N32" i="1" s="1"/>
  <c r="O32" i="1" s="1"/>
  <c r="P32" i="1" s="1"/>
  <c r="M30" i="1"/>
  <c r="N30" i="1" s="1"/>
  <c r="O30" i="1" s="1"/>
  <c r="P30" i="1" s="1"/>
  <c r="M35" i="1"/>
  <c r="N35" i="1" s="1"/>
  <c r="O35" i="1" s="1"/>
  <c r="P35" i="1" s="1"/>
  <c r="M36" i="1"/>
  <c r="N36" i="1" s="1"/>
  <c r="O36" i="1" s="1"/>
  <c r="P36" i="1" s="1"/>
  <c r="M33" i="1"/>
  <c r="N33" i="1" s="1"/>
  <c r="O33" i="1" s="1"/>
  <c r="P33" i="1" s="1"/>
  <c r="M29" i="1"/>
  <c r="N29" i="1" s="1"/>
  <c r="O29" i="1" s="1"/>
  <c r="P29" i="1" s="1"/>
  <c r="M20" i="1"/>
  <c r="N20" i="1" s="1"/>
  <c r="O20" i="1" s="1"/>
  <c r="P20" i="1" s="1"/>
  <c r="Q87" i="1" l="1"/>
  <c r="R87" i="1" s="1"/>
  <c r="S87" i="1" s="1"/>
  <c r="Q86" i="1"/>
  <c r="R86" i="1" s="1"/>
  <c r="S86" i="1" s="1"/>
  <c r="Q82" i="1"/>
  <c r="R82" i="1" s="1"/>
  <c r="S82" i="1" s="1"/>
  <c r="Q76" i="1"/>
  <c r="R76" i="1" s="1"/>
  <c r="S76" i="1" s="1"/>
  <c r="Q84" i="1"/>
  <c r="R84" i="1" s="1"/>
  <c r="S84" i="1" s="1"/>
  <c r="Q83" i="1"/>
  <c r="R83" i="1" s="1"/>
  <c r="S83" i="1" s="1"/>
  <c r="Q79" i="1"/>
  <c r="R79" i="1" s="1"/>
  <c r="S79" i="1" s="1"/>
  <c r="Q81" i="1"/>
  <c r="R81" i="1" s="1"/>
  <c r="S81" i="1" s="1"/>
  <c r="Q85" i="1"/>
  <c r="R85" i="1" s="1"/>
  <c r="S85" i="1" s="1"/>
  <c r="Q80" i="1"/>
  <c r="R80" i="1" s="1"/>
  <c r="S80" i="1" s="1"/>
  <c r="Q78" i="1"/>
  <c r="R78" i="1" s="1"/>
  <c r="S78" i="1" s="1"/>
  <c r="Q77" i="1"/>
  <c r="R77" i="1" s="1"/>
  <c r="S77" i="1" s="1"/>
  <c r="Q72" i="1"/>
  <c r="R72" i="1" s="1"/>
  <c r="S72" i="1" s="1"/>
  <c r="Q74" i="1"/>
  <c r="R74" i="1" s="1"/>
  <c r="S74" i="1" s="1"/>
  <c r="Q67" i="1"/>
  <c r="R67" i="1" s="1"/>
  <c r="S67" i="1" s="1"/>
  <c r="Q70" i="1"/>
  <c r="R70" i="1" s="1"/>
  <c r="S70" i="1" s="1"/>
  <c r="Q68" i="1"/>
  <c r="R68" i="1" s="1"/>
  <c r="S68" i="1" s="1"/>
  <c r="Q71" i="1"/>
  <c r="R71" i="1" s="1"/>
  <c r="S71" i="1" s="1"/>
  <c r="Q73" i="1"/>
  <c r="R73" i="1" s="1"/>
  <c r="S73" i="1" s="1"/>
  <c r="Q66" i="1"/>
  <c r="R66" i="1" s="1"/>
  <c r="S66" i="1" s="1"/>
  <c r="Q65" i="1"/>
  <c r="R65" i="1" s="1"/>
  <c r="S65" i="1" s="1"/>
  <c r="Q64" i="1"/>
  <c r="R64" i="1" s="1"/>
  <c r="S64" i="1" s="1"/>
  <c r="Q69" i="1"/>
  <c r="R69" i="1" s="1"/>
  <c r="S69" i="1" s="1"/>
  <c r="Q75" i="1"/>
  <c r="R75" i="1" s="1"/>
  <c r="S75" i="1" s="1"/>
  <c r="Q54" i="1"/>
  <c r="R54" i="1" s="1"/>
  <c r="S54" i="1" s="1"/>
  <c r="Q61" i="1"/>
  <c r="R61" i="1" s="1"/>
  <c r="S61" i="1" s="1"/>
  <c r="Q51" i="1"/>
  <c r="R51" i="1" s="1"/>
  <c r="S51" i="1" s="1"/>
  <c r="Q59" i="1"/>
  <c r="R59" i="1" s="1"/>
  <c r="S59" i="1" s="1"/>
  <c r="Q53" i="1"/>
  <c r="R53" i="1" s="1"/>
  <c r="S53" i="1" s="1"/>
  <c r="Q57" i="1"/>
  <c r="R57" i="1" s="1"/>
  <c r="S57" i="1" s="1"/>
  <c r="Q56" i="1"/>
  <c r="R56" i="1" s="1"/>
  <c r="S56" i="1" s="1"/>
  <c r="Q62" i="1"/>
  <c r="R62" i="1" s="1"/>
  <c r="S62" i="1" s="1"/>
  <c r="Q50" i="1"/>
  <c r="R50" i="1" s="1"/>
  <c r="S50" i="1" s="1"/>
  <c r="Q52" i="1"/>
  <c r="R52" i="1" s="1"/>
  <c r="S52" i="1" s="1"/>
  <c r="Q63" i="1"/>
  <c r="R63" i="1" s="1"/>
  <c r="S63" i="1" s="1"/>
  <c r="Q58" i="1"/>
  <c r="R58" i="1" s="1"/>
  <c r="S58" i="1" s="1"/>
  <c r="Q60" i="1"/>
  <c r="R60" i="1" s="1"/>
  <c r="S60" i="1" s="1"/>
  <c r="Q47" i="1"/>
  <c r="R47" i="1" s="1"/>
  <c r="S47" i="1" s="1"/>
  <c r="Q55" i="1"/>
  <c r="R55" i="1" s="1"/>
  <c r="S55" i="1" s="1"/>
  <c r="Q39" i="1"/>
  <c r="R39" i="1" s="1"/>
  <c r="S39" i="1" s="1"/>
  <c r="Q40" i="1"/>
  <c r="R40" i="1" s="1"/>
  <c r="S40" i="1" s="1"/>
  <c r="Q46" i="1"/>
  <c r="R46" i="1" s="1"/>
  <c r="S46" i="1" s="1"/>
  <c r="Q49" i="1"/>
  <c r="R49" i="1" s="1"/>
  <c r="S49" i="1" s="1"/>
  <c r="Q48" i="1"/>
  <c r="R48" i="1" s="1"/>
  <c r="S48" i="1" s="1"/>
  <c r="Q41" i="1"/>
  <c r="R41" i="1" s="1"/>
  <c r="S41" i="1" s="1"/>
  <c r="Q43" i="1"/>
  <c r="R43" i="1" s="1"/>
  <c r="S43" i="1" s="1"/>
  <c r="Q44" i="1"/>
  <c r="R44" i="1" s="1"/>
  <c r="S44" i="1" s="1"/>
  <c r="Q42" i="1"/>
  <c r="R42" i="1" s="1"/>
  <c r="S42" i="1" s="1"/>
  <c r="Q45" i="1"/>
  <c r="R45" i="1" s="1"/>
  <c r="S45" i="1" s="1"/>
  <c r="Q26" i="1"/>
  <c r="R26" i="1" s="1"/>
  <c r="S26" i="1" s="1"/>
  <c r="Q14" i="1"/>
  <c r="R14" i="1" s="1"/>
  <c r="S14" i="1" s="1"/>
  <c r="Q34" i="1"/>
  <c r="R34" i="1" s="1"/>
  <c r="S34" i="1" s="1"/>
  <c r="Q33" i="1"/>
  <c r="R33" i="1" s="1"/>
  <c r="S33" i="1" s="1"/>
  <c r="Q36" i="1"/>
  <c r="R36" i="1" s="1"/>
  <c r="S36" i="1" s="1"/>
  <c r="Q35" i="1"/>
  <c r="R35" i="1" s="1"/>
  <c r="S35" i="1" s="1"/>
  <c r="Q25" i="1"/>
  <c r="R25" i="1" s="1"/>
  <c r="S25" i="1" s="1"/>
  <c r="Q30" i="1"/>
  <c r="R30" i="1" s="1"/>
  <c r="S30" i="1" s="1"/>
  <c r="Q32" i="1"/>
  <c r="R32" i="1" s="1"/>
  <c r="S32" i="1" s="1"/>
  <c r="Q10" i="1"/>
  <c r="R10" i="1" s="1"/>
  <c r="S10" i="1" s="1"/>
  <c r="Q22" i="1"/>
  <c r="R22" i="1" s="1"/>
  <c r="S22" i="1" s="1"/>
  <c r="Q8" i="1"/>
  <c r="R8" i="1" s="1"/>
  <c r="S8" i="1" s="1"/>
  <c r="Q21" i="1"/>
  <c r="R21" i="1" s="1"/>
  <c r="S21" i="1" s="1"/>
  <c r="Q15" i="1"/>
  <c r="R15" i="1" s="1"/>
  <c r="S15" i="1" s="1"/>
  <c r="Q18" i="1"/>
  <c r="R18" i="1" s="1"/>
  <c r="S18" i="1" s="1"/>
  <c r="Q23" i="1"/>
  <c r="R23" i="1" s="1"/>
  <c r="S23" i="1" s="1"/>
  <c r="Q31" i="1"/>
  <c r="R31" i="1" s="1"/>
  <c r="S31" i="1" s="1"/>
  <c r="Q17" i="1"/>
  <c r="R17" i="1" s="1"/>
  <c r="S17" i="1" s="1"/>
  <c r="Q11" i="1"/>
  <c r="R11" i="1" s="1"/>
  <c r="S11" i="1" s="1"/>
  <c r="Q38" i="1"/>
  <c r="R38" i="1" s="1"/>
  <c r="S38" i="1" s="1"/>
  <c r="Q16" i="1"/>
  <c r="R16" i="1" s="1"/>
  <c r="S16" i="1" s="1"/>
  <c r="Q19" i="1"/>
  <c r="R19" i="1" s="1"/>
  <c r="S19" i="1" s="1"/>
  <c r="Q9" i="1"/>
  <c r="R9" i="1" s="1"/>
  <c r="S9" i="1" s="1"/>
  <c r="Q13" i="1"/>
  <c r="R13" i="1" s="1"/>
  <c r="S13" i="1" s="1"/>
  <c r="Q12" i="1"/>
  <c r="R12" i="1" s="1"/>
  <c r="S12" i="1" s="1"/>
  <c r="Q28" i="1"/>
  <c r="R28" i="1" s="1"/>
  <c r="S28" i="1" s="1"/>
  <c r="Q27" i="1"/>
  <c r="R27" i="1" s="1"/>
  <c r="S27" i="1" s="1"/>
  <c r="Q37" i="1"/>
  <c r="R37" i="1" s="1"/>
  <c r="S37" i="1" s="1"/>
  <c r="Q29" i="1"/>
  <c r="R29" i="1" s="1"/>
  <c r="S29" i="1" s="1"/>
  <c r="Q20" i="1"/>
  <c r="R20" i="1" s="1"/>
  <c r="S20" i="1" s="1"/>
  <c r="Q24" i="1"/>
  <c r="R24" i="1" s="1"/>
  <c r="S24" i="1" s="1"/>
</calcChain>
</file>

<file path=xl/sharedStrings.xml><?xml version="1.0" encoding="utf-8"?>
<sst xmlns="http://schemas.openxmlformats.org/spreadsheetml/2006/main" count="179" uniqueCount="100">
  <si>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</si>
  <si>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</si>
  <si>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</si>
  <si>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</si>
  <si>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</si>
  <si>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</si>
  <si>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</si>
  <si>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</si>
  <si>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</si>
  <si>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</si>
  <si>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</si>
  <si>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</si>
  <si>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</si>
  <si>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</si>
  <si>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</si>
  <si>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</si>
  <si>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</si>
  <si>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</si>
  <si>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</si>
  <si>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Townsville</t>
  </si>
  <si>
    <t xml:space="preserve">Super Fast          </t>
  </si>
  <si>
    <t xml:space="preserve">Kenmore Spirit      </t>
  </si>
  <si>
    <t xml:space="preserve">Our Addiction       </t>
  </si>
  <si>
    <t xml:space="preserve">Vee Eight Power     </t>
  </si>
  <si>
    <t xml:space="preserve">Getonthedragon      </t>
  </si>
  <si>
    <t xml:space="preserve">Mr Kobo             </t>
  </si>
  <si>
    <t xml:space="preserve">Bridezilla          </t>
  </si>
  <si>
    <t xml:space="preserve">Listen Listen       </t>
  </si>
  <si>
    <t xml:space="preserve">Mishani Menace      </t>
  </si>
  <si>
    <t xml:space="preserve">Dominant Rose       </t>
  </si>
  <si>
    <t xml:space="preserve">Ginasue             </t>
  </si>
  <si>
    <t xml:space="preserve">Art Thief           </t>
  </si>
  <si>
    <t xml:space="preserve">Count The Beers     </t>
  </si>
  <si>
    <t xml:space="preserve">Fessup              </t>
  </si>
  <si>
    <t xml:space="preserve">Jesko               </t>
  </si>
  <si>
    <t xml:space="preserve">Toscavale Road      </t>
  </si>
  <si>
    <t xml:space="preserve">Modern Legend       </t>
  </si>
  <si>
    <t xml:space="preserve">Street Culture      </t>
  </si>
  <si>
    <t xml:space="preserve">Kim Alicia          </t>
  </si>
  <si>
    <t xml:space="preserve">Texs Girls          </t>
  </si>
  <si>
    <t xml:space="preserve">Snitz And The City  </t>
  </si>
  <si>
    <t xml:space="preserve">Wild Wind           </t>
  </si>
  <si>
    <t xml:space="preserve">Collombatti         </t>
  </si>
  <si>
    <t xml:space="preserve">War General         </t>
  </si>
  <si>
    <t xml:space="preserve">Just A Love Song    </t>
  </si>
  <si>
    <t xml:space="preserve">Starfilly           </t>
  </si>
  <si>
    <t xml:space="preserve">Wanna Tweet         </t>
  </si>
  <si>
    <t xml:space="preserve">Always Sacred       </t>
  </si>
  <si>
    <t xml:space="preserve">Tactical Illusion   </t>
  </si>
  <si>
    <t xml:space="preserve">Hervor              </t>
  </si>
  <si>
    <t xml:space="preserve">Calculus            </t>
  </si>
  <si>
    <t xml:space="preserve">Palencia            </t>
  </si>
  <si>
    <t xml:space="preserve">King Jester         </t>
  </si>
  <si>
    <t xml:space="preserve">Santa Marinella     </t>
  </si>
  <si>
    <t xml:space="preserve">Riverside Special   </t>
  </si>
  <si>
    <t xml:space="preserve">Miss Seattle        </t>
  </si>
  <si>
    <t xml:space="preserve">Risk In Rome        </t>
  </si>
  <si>
    <t xml:space="preserve">Husette             </t>
  </si>
  <si>
    <t xml:space="preserve">Kamarcher           </t>
  </si>
  <si>
    <t xml:space="preserve">Mach Seven          </t>
  </si>
  <si>
    <t xml:space="preserve">Its A Ploy          </t>
  </si>
  <si>
    <t xml:space="preserve">Royal Archer        </t>
  </si>
  <si>
    <t xml:space="preserve">The Beat Goes On    </t>
  </si>
  <si>
    <t xml:space="preserve">Light Field         </t>
  </si>
  <si>
    <t xml:space="preserve">Oakfield Hiawatha   </t>
  </si>
  <si>
    <t xml:space="preserve">Call Me Mo          </t>
  </si>
  <si>
    <t xml:space="preserve">Cunnamulla          </t>
  </si>
  <si>
    <t xml:space="preserve">Deadly Diva         </t>
  </si>
  <si>
    <t xml:space="preserve">Love Flies          </t>
  </si>
  <si>
    <t xml:space="preserve">Zounate             </t>
  </si>
  <si>
    <t xml:space="preserve">Manseneta           </t>
  </si>
  <si>
    <t xml:space="preserve">Mystery N Magic     </t>
  </si>
  <si>
    <t xml:space="preserve">Rebel Lake          </t>
  </si>
  <si>
    <t xml:space="preserve">Opinions            </t>
  </si>
  <si>
    <t xml:space="preserve">Noir Jack           </t>
  </si>
  <si>
    <t xml:space="preserve">High Advice         </t>
  </si>
  <si>
    <t xml:space="preserve">Bullion Wolf        </t>
  </si>
  <si>
    <t xml:space="preserve">Maquereau           </t>
  </si>
  <si>
    <t xml:space="preserve">Rule The World      </t>
  </si>
  <si>
    <t xml:space="preserve">Brilliant Mind      </t>
  </si>
  <si>
    <t xml:space="preserve">Play Me Now         </t>
  </si>
  <si>
    <t xml:space="preserve">Buster Block        </t>
  </si>
  <si>
    <t xml:space="preserve">Margie Bee          </t>
  </si>
  <si>
    <t xml:space="preserve">Robig               </t>
  </si>
  <si>
    <t xml:space="preserve">Southern Swing      </t>
  </si>
  <si>
    <t xml:space="preserve">Bering Sea          </t>
  </si>
  <si>
    <t xml:space="preserve">New King            </t>
  </si>
  <si>
    <t xml:space="preserve">Gaelic              </t>
  </si>
  <si>
    <t xml:space="preserve">Love Is Blind       </t>
  </si>
  <si>
    <t xml:space="preserve">Dio Doro            </t>
  </si>
  <si>
    <t xml:space="preserve">Willygood           </t>
  </si>
  <si>
    <t xml:space="preserve">Simply Splashing    </t>
  </si>
  <si>
    <t xml:space="preserve">Inching Closer      </t>
  </si>
  <si>
    <t xml:space="preserve">Lets Go Bobby       </t>
  </si>
  <si>
    <t xml:space="preserve">Tennessee Boy       </t>
  </si>
  <si>
    <t xml:space="preserve">Funky Music         </t>
  </si>
  <si>
    <t xml:space="preserve">Zouvilla            </t>
  </si>
  <si>
    <t xml:space="preserve">El Of A Saga        </t>
  </si>
  <si>
    <t xml:space="preserve">Bold Type           </t>
  </si>
  <si>
    <t xml:space="preserve">El Shaday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</si>
</sst>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31125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57F04-8AA9-5191-521A-F3419AD3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52160" cy="94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7"/>
  <sheetViews>
    <sheetView tabSelected="1" topLeftCell="B1" zoomScaleNormal="100" workbookViewId="0">
      <pane ySplit="7" topLeftCell="A20" activePane="bottomLeft" state="frozen"/>
      <selection activeCell="B1" sqref="B1"/>
      <selection pane="bottomLeft" activeCell="E39" sqref="E3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0.52569444444444446</v>
      </c>
      <c r="C8" s="1" t="s">
        <v>19</v>
      </c>
      <c r="D8" s="1">
        <v>1</v>
      </c>
      <c r="E8" s="1">
        <v>1</v>
      </c>
      <c r="F8" s="1" t="s">
        <v>20</v>
      </c>
      <c r="G8" s="1">
        <v>69.290000000000006</v>
      </c>
      <c r="H8" s="1">
        <f>1+COUNTIFS(A:A,A8,G:G,"&gt;"&amp;G8)</f>
        <v>1</v>
      </c>
      <c r="I8" s="2">
        <f>AVERAGEIF(A:A,A8,G:G)</f>
        <v>53.251818181818187</v>
      </c>
      <c r="J8" s="2">
        <f t="shared" ref="J8:J27" si="0">G8-I8</f>
        <v>16.038181818181819</v>
      </c>
      <c r="K8" s="2">
        <f t="shared" ref="K8:K27" si="1">90+J8</f>
        <v>106.03818181818181</v>
      </c>
      <c r="L8" s="2">
        <f t="shared" ref="L8:L27" si="2">EXP(0.06*K8)</f>
        <v>579.5725847826767</v>
      </c>
      <c r="M8" s="2">
        <f>SUMIF(A:A,A8,L:L)</f>
        <v>2866.3304094573391</v>
      </c>
      <c r="N8" s="3">
        <f t="shared" ref="N8:N27" si="3">L8/M8</f>
        <v>0.20220020095045596</v>
      </c>
      <c r="O8" s="6">
        <f t="shared" ref="O8:O27" si="4">1/N8</f>
        <v>4.9455935023775011</v>
      </c>
      <c r="P8" s="3">
        <f t="shared" ref="P8:P27" si="5">IF(O8&gt;21,"",N8)</f>
        <v>0.20220020095045596</v>
      </c>
      <c r="Q8" s="3">
        <f>IF(ISNUMBER(P8),SUMIF(A:A,A8,P:P),"")</f>
        <v>0.9402934366590191</v>
      </c>
      <c r="R8" s="3">
        <f t="shared" ref="R8:R27" si="6">IFERROR(P8*(1/Q8),"")</f>
        <v>0.21503946860343803</v>
      </c>
      <c r="S8" s="7">
        <f t="shared" ref="S8:S27" si="7">IFERROR(1/R8,"")</f>
        <v>4.6503091106690544</v>
      </c>
    </row>
    <row r="9" spans="1:19" x14ac:dyDescent="0.3">
      <c r="A9" s="1">
        <v>2</v>
      </c>
      <c r="B9" s="5">
        <v>0.52569444444444446</v>
      </c>
      <c r="C9" s="1" t="s">
        <v>19</v>
      </c>
      <c r="D9" s="1">
        <v>1</v>
      </c>
      <c r="E9" s="1">
        <v>8</v>
      </c>
      <c r="F9" s="1" t="s">
        <v>27</v>
      </c>
      <c r="G9" s="1">
        <v>61.66</v>
      </c>
      <c r="H9" s="1">
        <f>1+COUNTIFS(A:A,A9,G:G,"&gt;"&amp;G9)</f>
        <v>2</v>
      </c>
      <c r="I9" s="2">
        <f>AVERAGEIF(A:A,A9,G:G)</f>
        <v>53.251818181818187</v>
      </c>
      <c r="J9" s="2">
        <f t="shared" si="0"/>
        <v>8.4081818181818093</v>
      </c>
      <c r="K9" s="2">
        <f t="shared" si="1"/>
        <v>98.408181818181816</v>
      </c>
      <c r="L9" s="2">
        <f t="shared" si="2"/>
        <v>366.68050455104935</v>
      </c>
      <c r="M9" s="2">
        <f>SUMIF(A:A,A9,L:L)</f>
        <v>2866.3304094573391</v>
      </c>
      <c r="N9" s="3">
        <f t="shared" si="3"/>
        <v>0.1279268096033877</v>
      </c>
      <c r="O9" s="6">
        <f t="shared" si="4"/>
        <v>7.8169697430922129</v>
      </c>
      <c r="P9" s="3">
        <f t="shared" si="5"/>
        <v>0.1279268096033877</v>
      </c>
      <c r="Q9" s="3">
        <f>IF(ISNUMBER(P9),SUMIF(A:A,A9,P:P),"")</f>
        <v>0.9402934366590191</v>
      </c>
      <c r="R9" s="3">
        <f t="shared" si="6"/>
        <v>0.13604988040534216</v>
      </c>
      <c r="S9" s="7">
        <f t="shared" si="7"/>
        <v>7.3502453439917455</v>
      </c>
    </row>
    <row r="10" spans="1:19" x14ac:dyDescent="0.3">
      <c r="A10" s="1">
        <v>2</v>
      </c>
      <c r="B10" s="5">
        <v>0.52569444444444446</v>
      </c>
      <c r="C10" s="1" t="s">
        <v>19</v>
      </c>
      <c r="D10" s="1">
        <v>1</v>
      </c>
      <c r="E10" s="1">
        <v>2</v>
      </c>
      <c r="F10" s="1" t="s">
        <v>21</v>
      </c>
      <c r="G10" s="1">
        <v>61.28</v>
      </c>
      <c r="H10" s="1">
        <f>1+COUNTIFS(A:A,A10,G:G,"&gt;"&amp;G10)</f>
        <v>3</v>
      </c>
      <c r="I10" s="2">
        <f>AVERAGEIF(A:A,A10,G:G)</f>
        <v>53.251818181818187</v>
      </c>
      <c r="J10" s="2">
        <f t="shared" si="0"/>
        <v>8.0281818181818139</v>
      </c>
      <c r="K10" s="2">
        <f t="shared" si="1"/>
        <v>98.028181818181821</v>
      </c>
      <c r="L10" s="2">
        <f t="shared" si="2"/>
        <v>358.41477641626278</v>
      </c>
      <c r="M10" s="2">
        <f>SUMIF(A:A,A10,L:L)</f>
        <v>2866.3304094573391</v>
      </c>
      <c r="N10" s="3">
        <f t="shared" si="3"/>
        <v>0.12504307780906485</v>
      </c>
      <c r="O10" s="6">
        <f t="shared" si="4"/>
        <v>7.9972439700097198</v>
      </c>
      <c r="P10" s="3">
        <f t="shared" si="5"/>
        <v>0.12504307780906485</v>
      </c>
      <c r="Q10" s="3">
        <f>IF(ISNUMBER(P10),SUMIF(A:A,A10,P:P),"")</f>
        <v>0.9402934366590191</v>
      </c>
      <c r="R10" s="3">
        <f t="shared" si="6"/>
        <v>0.13298303799009664</v>
      </c>
      <c r="S10" s="7">
        <f t="shared" si="7"/>
        <v>7.5197560163610548</v>
      </c>
    </row>
    <row r="11" spans="1:19" x14ac:dyDescent="0.3">
      <c r="A11" s="1">
        <v>2</v>
      </c>
      <c r="B11" s="5">
        <v>0.52569444444444446</v>
      </c>
      <c r="C11" s="1" t="s">
        <v>19</v>
      </c>
      <c r="D11" s="1">
        <v>1</v>
      </c>
      <c r="E11" s="1">
        <v>3</v>
      </c>
      <c r="F11" s="1" t="s">
        <v>22</v>
      </c>
      <c r="G11" s="1">
        <v>57.54</v>
      </c>
      <c r="H11" s="1">
        <f>1+COUNTIFS(A:A,A11,G:G,"&gt;"&amp;G11)</f>
        <v>4</v>
      </c>
      <c r="I11" s="2">
        <f>AVERAGEIF(A:A,A11,G:G)</f>
        <v>53.251818181818187</v>
      </c>
      <c r="J11" s="2">
        <f t="shared" si="0"/>
        <v>4.2881818181818119</v>
      </c>
      <c r="K11" s="2">
        <f t="shared" si="1"/>
        <v>94.288181818181812</v>
      </c>
      <c r="L11" s="2">
        <f t="shared" si="2"/>
        <v>286.37178354491539</v>
      </c>
      <c r="M11" s="2">
        <f>SUMIF(A:A,A11,L:L)</f>
        <v>2866.3304094573391</v>
      </c>
      <c r="N11" s="3">
        <f t="shared" si="3"/>
        <v>9.9908853005935216E-2</v>
      </c>
      <c r="O11" s="6">
        <f t="shared" si="4"/>
        <v>10.009123014760201</v>
      </c>
      <c r="P11" s="3">
        <f t="shared" si="5"/>
        <v>9.9908853005935216E-2</v>
      </c>
      <c r="Q11" s="3">
        <f>IF(ISNUMBER(P11),SUMIF(A:A,A11,P:P),"")</f>
        <v>0.9402934366590191</v>
      </c>
      <c r="R11" s="3">
        <f t="shared" si="6"/>
        <v>0.10625284524044319</v>
      </c>
      <c r="S11" s="7">
        <f t="shared" si="7"/>
        <v>9.4115126774917499</v>
      </c>
    </row>
    <row r="12" spans="1:19" x14ac:dyDescent="0.3">
      <c r="A12" s="1">
        <v>2</v>
      </c>
      <c r="B12" s="5">
        <v>0.52569444444444446</v>
      </c>
      <c r="C12" s="1" t="s">
        <v>19</v>
      </c>
      <c r="D12" s="1">
        <v>1</v>
      </c>
      <c r="E12" s="1">
        <v>11</v>
      </c>
      <c r="F12" s="1" t="s">
        <v>30</v>
      </c>
      <c r="G12" s="1">
        <v>56.14</v>
      </c>
      <c r="H12" s="1">
        <f>1+COUNTIFS(A:A,A12,G:G,"&gt;"&amp;G12)</f>
        <v>5</v>
      </c>
      <c r="I12" s="2">
        <f>AVERAGEIF(A:A,A12,G:G)</f>
        <v>53.251818181818187</v>
      </c>
      <c r="J12" s="2">
        <f t="shared" si="0"/>
        <v>2.8881818181818133</v>
      </c>
      <c r="K12" s="2">
        <f t="shared" si="1"/>
        <v>92.888181818181806</v>
      </c>
      <c r="L12" s="2">
        <f t="shared" si="2"/>
        <v>263.29916865490259</v>
      </c>
      <c r="M12" s="2">
        <f>SUMIF(A:A,A12,L:L)</f>
        <v>2866.3304094573391</v>
      </c>
      <c r="N12" s="3">
        <f t="shared" si="3"/>
        <v>9.185932221427015E-2</v>
      </c>
      <c r="O12" s="6">
        <f t="shared" si="4"/>
        <v>10.886211392540105</v>
      </c>
      <c r="P12" s="3">
        <f t="shared" si="5"/>
        <v>9.185932221427015E-2</v>
      </c>
      <c r="Q12" s="3">
        <f>IF(ISNUMBER(P12),SUMIF(A:A,A12,P:P),"")</f>
        <v>0.9402934366590191</v>
      </c>
      <c r="R12" s="3">
        <f t="shared" si="6"/>
        <v>9.7692186963101529E-2</v>
      </c>
      <c r="S12" s="7">
        <f t="shared" si="7"/>
        <v>10.2362331224881</v>
      </c>
    </row>
    <row r="13" spans="1:19" x14ac:dyDescent="0.3">
      <c r="A13" s="1">
        <v>2</v>
      </c>
      <c r="B13" s="5">
        <v>0.52569444444444446</v>
      </c>
      <c r="C13" s="1" t="s">
        <v>19</v>
      </c>
      <c r="D13" s="1">
        <v>1</v>
      </c>
      <c r="E13" s="1">
        <v>10</v>
      </c>
      <c r="F13" s="1" t="s">
        <v>29</v>
      </c>
      <c r="G13" s="1">
        <v>55.72</v>
      </c>
      <c r="H13" s="1">
        <f>1+COUNTIFS(A:A,A13,G:G,"&gt;"&amp;G13)</f>
        <v>6</v>
      </c>
      <c r="I13" s="2">
        <f>AVERAGEIF(A:A,A13,G:G)</f>
        <v>53.251818181818187</v>
      </c>
      <c r="J13" s="2">
        <f t="shared" si="0"/>
        <v>2.4681818181818116</v>
      </c>
      <c r="K13" s="2">
        <f t="shared" si="1"/>
        <v>92.468181818181819</v>
      </c>
      <c r="L13" s="2">
        <f t="shared" si="2"/>
        <v>256.74693449576603</v>
      </c>
      <c r="M13" s="2">
        <f>SUMIF(A:A,A13,L:L)</f>
        <v>2866.3304094573391</v>
      </c>
      <c r="N13" s="3">
        <f t="shared" si="3"/>
        <v>8.9573390997995245E-2</v>
      </c>
      <c r="O13" s="6">
        <f t="shared" si="4"/>
        <v>11.164029728676692</v>
      </c>
      <c r="P13" s="3">
        <f t="shared" si="5"/>
        <v>8.9573390997995245E-2</v>
      </c>
      <c r="Q13" s="3">
        <f>IF(ISNUMBER(P13),SUMIF(A:A,A13,P:P),"")</f>
        <v>0.9402934366590191</v>
      </c>
      <c r="R13" s="3">
        <f t="shared" si="6"/>
        <v>9.5261104146659559E-2</v>
      </c>
      <c r="S13" s="7">
        <f t="shared" si="7"/>
        <v>10.497463880540861</v>
      </c>
    </row>
    <row r="14" spans="1:19" x14ac:dyDescent="0.3">
      <c r="A14" s="1">
        <v>2</v>
      </c>
      <c r="B14" s="5">
        <v>0.52569444444444446</v>
      </c>
      <c r="C14" s="1" t="s">
        <v>19</v>
      </c>
      <c r="D14" s="1">
        <v>1</v>
      </c>
      <c r="E14" s="1">
        <v>7</v>
      </c>
      <c r="F14" s="1" t="s">
        <v>26</v>
      </c>
      <c r="G14" s="1">
        <v>55.61</v>
      </c>
      <c r="H14" s="1">
        <f>1+COUNTIFS(A:A,A14,G:G,"&gt;"&amp;G14)</f>
        <v>7</v>
      </c>
      <c r="I14" s="2">
        <f>AVERAGEIF(A:A,A14,G:G)</f>
        <v>53.251818181818187</v>
      </c>
      <c r="J14" s="2">
        <f t="shared" si="0"/>
        <v>2.3581818181818122</v>
      </c>
      <c r="K14" s="2">
        <f t="shared" si="1"/>
        <v>92.358181818181805</v>
      </c>
      <c r="L14" s="2">
        <f t="shared" si="2"/>
        <v>255.05798439431302</v>
      </c>
      <c r="M14" s="2">
        <f>SUMIF(A:A,A14,L:L)</f>
        <v>2866.3304094573391</v>
      </c>
      <c r="N14" s="3">
        <f t="shared" si="3"/>
        <v>8.898415324093821E-2</v>
      </c>
      <c r="O14" s="6">
        <f t="shared" si="4"/>
        <v>11.237956013272914</v>
      </c>
      <c r="P14" s="3">
        <f t="shared" si="5"/>
        <v>8.898415324093821E-2</v>
      </c>
      <c r="Q14" s="3">
        <f>IF(ISNUMBER(P14),SUMIF(A:A,A14,P:P),"")</f>
        <v>0.9402934366590191</v>
      </c>
      <c r="R14" s="3">
        <f t="shared" si="6"/>
        <v>9.4634451089130336E-2</v>
      </c>
      <c r="S14" s="7">
        <f t="shared" si="7"/>
        <v>10.566976280743276</v>
      </c>
    </row>
    <row r="15" spans="1:19" x14ac:dyDescent="0.3">
      <c r="A15" s="1">
        <v>2</v>
      </c>
      <c r="B15" s="5">
        <v>0.52569444444444446</v>
      </c>
      <c r="C15" s="1" t="s">
        <v>19</v>
      </c>
      <c r="D15" s="1">
        <v>1</v>
      </c>
      <c r="E15" s="1">
        <v>6</v>
      </c>
      <c r="F15" s="1" t="s">
        <v>25</v>
      </c>
      <c r="G15" s="1">
        <v>49.97</v>
      </c>
      <c r="H15" s="1">
        <f>1+COUNTIFS(A:A,A15,G:G,"&gt;"&amp;G15)</f>
        <v>8</v>
      </c>
      <c r="I15" s="2">
        <f>AVERAGEIF(A:A,A15,G:G)</f>
        <v>53.251818181818187</v>
      </c>
      <c r="J15" s="2">
        <f t="shared" si="0"/>
        <v>-3.2818181818181884</v>
      </c>
      <c r="K15" s="2">
        <f t="shared" si="1"/>
        <v>86.718181818181819</v>
      </c>
      <c r="L15" s="2">
        <f t="shared" si="2"/>
        <v>181.83340470036555</v>
      </c>
      <c r="M15" s="2">
        <f>SUMIF(A:A,A15,L:L)</f>
        <v>2866.3304094573391</v>
      </c>
      <c r="N15" s="3">
        <f t="shared" si="3"/>
        <v>6.3437698633909662E-2</v>
      </c>
      <c r="O15" s="6">
        <f t="shared" si="4"/>
        <v>15.763497439761554</v>
      </c>
      <c r="P15" s="3">
        <f t="shared" si="5"/>
        <v>6.3437698633909662E-2</v>
      </c>
      <c r="Q15" s="3">
        <f>IF(ISNUMBER(P15),SUMIF(A:A,A15,P:P),"")</f>
        <v>0.9402934366590191</v>
      </c>
      <c r="R15" s="3">
        <f t="shared" si="6"/>
        <v>6.7465852850480151E-2</v>
      </c>
      <c r="S15" s="7">
        <f t="shared" si="7"/>
        <v>14.822313181399041</v>
      </c>
    </row>
    <row r="16" spans="1:19" x14ac:dyDescent="0.3">
      <c r="A16" s="1">
        <v>2</v>
      </c>
      <c r="B16" s="5">
        <v>0.52569444444444446</v>
      </c>
      <c r="C16" s="1" t="s">
        <v>19</v>
      </c>
      <c r="D16" s="1">
        <v>1</v>
      </c>
      <c r="E16" s="1">
        <v>5</v>
      </c>
      <c r="F16" s="1" t="s">
        <v>24</v>
      </c>
      <c r="G16" s="1">
        <v>46.45</v>
      </c>
      <c r="H16" s="1">
        <f>1+COUNTIFS(A:A,A16,G:G,"&gt;"&amp;G16)</f>
        <v>9</v>
      </c>
      <c r="I16" s="2">
        <f>AVERAGEIF(A:A,A16,G:G)</f>
        <v>53.251818181818187</v>
      </c>
      <c r="J16" s="2">
        <f t="shared" si="0"/>
        <v>-6.8018181818181844</v>
      </c>
      <c r="K16" s="2">
        <f t="shared" si="1"/>
        <v>83.198181818181808</v>
      </c>
      <c r="L16" s="2">
        <f t="shared" si="2"/>
        <v>147.21452976864325</v>
      </c>
      <c r="M16" s="2">
        <f>SUMIF(A:A,A16,L:L)</f>
        <v>2866.3304094573391</v>
      </c>
      <c r="N16" s="3">
        <f t="shared" si="3"/>
        <v>5.1359930203062065E-2</v>
      </c>
      <c r="O16" s="6">
        <f t="shared" si="4"/>
        <v>19.470431444246401</v>
      </c>
      <c r="P16" s="3">
        <f t="shared" si="5"/>
        <v>5.1359930203062065E-2</v>
      </c>
      <c r="Q16" s="3">
        <f>IF(ISNUMBER(P16),SUMIF(A:A,A16,P:P),"")</f>
        <v>0.9402934366590191</v>
      </c>
      <c r="R16" s="3">
        <f t="shared" si="6"/>
        <v>5.4621172711308466E-2</v>
      </c>
      <c r="S16" s="7">
        <f t="shared" si="7"/>
        <v>18.307918895944272</v>
      </c>
    </row>
    <row r="17" spans="1:19" x14ac:dyDescent="0.3">
      <c r="A17" s="1">
        <v>2</v>
      </c>
      <c r="B17" s="5">
        <v>0.52569444444444446</v>
      </c>
      <c r="C17" s="1" t="s">
        <v>19</v>
      </c>
      <c r="D17" s="1">
        <v>1</v>
      </c>
      <c r="E17" s="1">
        <v>9</v>
      </c>
      <c r="F17" s="1" t="s">
        <v>28</v>
      </c>
      <c r="G17" s="1">
        <v>42.86</v>
      </c>
      <c r="H17" s="1">
        <f>1+COUNTIFS(A:A,A17,G:G,"&gt;"&amp;G17)</f>
        <v>10</v>
      </c>
      <c r="I17" s="2">
        <f>AVERAGEIF(A:A,A17,G:G)</f>
        <v>53.251818181818187</v>
      </c>
      <c r="J17" s="2">
        <f t="shared" si="0"/>
        <v>-10.391818181818188</v>
      </c>
      <c r="K17" s="2">
        <f t="shared" si="1"/>
        <v>79.608181818181805</v>
      </c>
      <c r="L17" s="2">
        <f t="shared" si="2"/>
        <v>118.6871345045908</v>
      </c>
      <c r="M17" s="2">
        <f>SUMIF(A:A,A17,L:L)</f>
        <v>2866.3304094573391</v>
      </c>
      <c r="N17" s="3">
        <f t="shared" si="3"/>
        <v>4.140734582202648E-2</v>
      </c>
      <c r="O17" s="6">
        <f t="shared" si="4"/>
        <v>24.150304255146288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2</v>
      </c>
      <c r="B18" s="5">
        <v>0.52569444444444446</v>
      </c>
      <c r="C18" s="1" t="s">
        <v>19</v>
      </c>
      <c r="D18" s="1">
        <v>1</v>
      </c>
      <c r="E18" s="1">
        <v>4</v>
      </c>
      <c r="F18" s="1" t="s">
        <v>23</v>
      </c>
      <c r="G18" s="1">
        <v>29.25</v>
      </c>
      <c r="H18" s="1">
        <f>1+COUNTIFS(A:A,A18,G:G,"&gt;"&amp;G18)</f>
        <v>11</v>
      </c>
      <c r="I18" s="2">
        <f>AVERAGEIF(A:A,A18,G:G)</f>
        <v>53.251818181818187</v>
      </c>
      <c r="J18" s="2">
        <f t="shared" si="0"/>
        <v>-24.001818181818187</v>
      </c>
      <c r="K18" s="2">
        <f t="shared" si="1"/>
        <v>65.99818181818182</v>
      </c>
      <c r="L18" s="2">
        <f t="shared" si="2"/>
        <v>52.451603643854192</v>
      </c>
      <c r="M18" s="2">
        <f>SUMIF(A:A,A18,L:L)</f>
        <v>2866.3304094573391</v>
      </c>
      <c r="N18" s="3">
        <f t="shared" si="3"/>
        <v>1.829921751895465E-2</v>
      </c>
      <c r="O18" s="6">
        <f t="shared" si="4"/>
        <v>54.647145374614105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5</v>
      </c>
      <c r="B19" s="5">
        <v>0.54999999999999993</v>
      </c>
      <c r="C19" s="1" t="s">
        <v>19</v>
      </c>
      <c r="D19" s="1">
        <v>2</v>
      </c>
      <c r="E19" s="1">
        <v>3</v>
      </c>
      <c r="F19" s="1" t="s">
        <v>33</v>
      </c>
      <c r="G19" s="1">
        <v>61.02</v>
      </c>
      <c r="H19" s="1">
        <f>1+COUNTIFS(A:A,A19,G:G,"&gt;"&amp;G19)</f>
        <v>1</v>
      </c>
      <c r="I19" s="2">
        <f>AVERAGEIF(A:A,A19,G:G)</f>
        <v>47.12</v>
      </c>
      <c r="J19" s="2">
        <f t="shared" si="0"/>
        <v>13.900000000000006</v>
      </c>
      <c r="K19" s="2">
        <f t="shared" si="1"/>
        <v>103.9</v>
      </c>
      <c r="L19" s="2">
        <f t="shared" si="2"/>
        <v>509.79057289512372</v>
      </c>
      <c r="M19" s="2">
        <f>SUMIF(A:A,A19,L:L)</f>
        <v>2510.8438279325464</v>
      </c>
      <c r="N19" s="3">
        <f t="shared" si="3"/>
        <v>0.20303555610421628</v>
      </c>
      <c r="O19" s="6">
        <f t="shared" si="4"/>
        <v>4.9252457017267908</v>
      </c>
      <c r="P19" s="3">
        <f t="shared" si="5"/>
        <v>0.20303555610421628</v>
      </c>
      <c r="Q19" s="3">
        <f>IF(ISNUMBER(P19),SUMIF(A:A,A19,P:P),"")</f>
        <v>0.94007645797389872</v>
      </c>
      <c r="R19" s="3">
        <f t="shared" si="6"/>
        <v>0.21597770519837184</v>
      </c>
      <c r="S19" s="7">
        <f t="shared" si="7"/>
        <v>4.6301075339304907</v>
      </c>
    </row>
    <row r="20" spans="1:19" x14ac:dyDescent="0.3">
      <c r="A20" s="1">
        <v>5</v>
      </c>
      <c r="B20" s="5">
        <v>0.54999999999999993</v>
      </c>
      <c r="C20" s="1" t="s">
        <v>19</v>
      </c>
      <c r="D20" s="1">
        <v>2</v>
      </c>
      <c r="E20" s="1">
        <v>7</v>
      </c>
      <c r="F20" s="1" t="s">
        <v>37</v>
      </c>
      <c r="G20" s="1">
        <v>61.02</v>
      </c>
      <c r="H20" s="1">
        <f>1+COUNTIFS(A:A,A20,G:G,"&gt;"&amp;G20)</f>
        <v>1</v>
      </c>
      <c r="I20" s="2">
        <f>AVERAGEIF(A:A,A20,G:G)</f>
        <v>47.12</v>
      </c>
      <c r="J20" s="2">
        <f t="shared" si="0"/>
        <v>13.900000000000006</v>
      </c>
      <c r="K20" s="2">
        <f t="shared" si="1"/>
        <v>103.9</v>
      </c>
      <c r="L20" s="2">
        <f t="shared" si="2"/>
        <v>509.79057289512372</v>
      </c>
      <c r="M20" s="2">
        <f>SUMIF(A:A,A20,L:L)</f>
        <v>2510.8438279325464</v>
      </c>
      <c r="N20" s="3">
        <f t="shared" si="3"/>
        <v>0.20303555610421628</v>
      </c>
      <c r="O20" s="6">
        <f t="shared" si="4"/>
        <v>4.9252457017267908</v>
      </c>
      <c r="P20" s="3">
        <f t="shared" si="5"/>
        <v>0.20303555610421628</v>
      </c>
      <c r="Q20" s="3">
        <f>IF(ISNUMBER(P20),SUMIF(A:A,A20,P:P),"")</f>
        <v>0.94007645797389872</v>
      </c>
      <c r="R20" s="3">
        <f t="shared" si="6"/>
        <v>0.21597770519837184</v>
      </c>
      <c r="S20" s="7">
        <f t="shared" si="7"/>
        <v>4.6301075339304907</v>
      </c>
    </row>
    <row r="21" spans="1:19" x14ac:dyDescent="0.3">
      <c r="A21" s="1">
        <v>5</v>
      </c>
      <c r="B21" s="5">
        <v>0.54999999999999993</v>
      </c>
      <c r="C21" s="1" t="s">
        <v>19</v>
      </c>
      <c r="D21" s="1">
        <v>2</v>
      </c>
      <c r="E21" s="1">
        <v>9</v>
      </c>
      <c r="F21" s="1" t="s">
        <v>38</v>
      </c>
      <c r="G21" s="1">
        <v>57.73</v>
      </c>
      <c r="H21" s="1">
        <f>1+COUNTIFS(A:A,A21,G:G,"&gt;"&amp;G21)</f>
        <v>3</v>
      </c>
      <c r="I21" s="2">
        <f>AVERAGEIF(A:A,A21,G:G)</f>
        <v>47.12</v>
      </c>
      <c r="J21" s="2">
        <f t="shared" si="0"/>
        <v>10.61</v>
      </c>
      <c r="K21" s="2">
        <f t="shared" si="1"/>
        <v>100.61</v>
      </c>
      <c r="L21" s="2">
        <f t="shared" si="2"/>
        <v>418.46782280155878</v>
      </c>
      <c r="M21" s="2">
        <f>SUMIF(A:A,A21,L:L)</f>
        <v>2510.8438279325464</v>
      </c>
      <c r="N21" s="3">
        <f t="shared" si="3"/>
        <v>0.16666421788014163</v>
      </c>
      <c r="O21" s="6">
        <f t="shared" si="4"/>
        <v>6.0000881576101763</v>
      </c>
      <c r="P21" s="3">
        <f t="shared" si="5"/>
        <v>0.16666421788014163</v>
      </c>
      <c r="Q21" s="3">
        <f>IF(ISNUMBER(P21),SUMIF(A:A,A21,P:P),"")</f>
        <v>0.94007645797389872</v>
      </c>
      <c r="R21" s="3">
        <f t="shared" si="6"/>
        <v>0.17728793915267804</v>
      </c>
      <c r="S21" s="7">
        <f t="shared" si="7"/>
        <v>5.6405416227373095</v>
      </c>
    </row>
    <row r="22" spans="1:19" x14ac:dyDescent="0.3">
      <c r="A22" s="1">
        <v>5</v>
      </c>
      <c r="B22" s="5">
        <v>0.54999999999999993</v>
      </c>
      <c r="C22" s="1" t="s">
        <v>19</v>
      </c>
      <c r="D22" s="1">
        <v>2</v>
      </c>
      <c r="E22" s="1">
        <v>6</v>
      </c>
      <c r="F22" s="1" t="s">
        <v>36</v>
      </c>
      <c r="G22" s="1">
        <v>53.06</v>
      </c>
      <c r="H22" s="1">
        <f>1+COUNTIFS(A:A,A22,G:G,"&gt;"&amp;G22)</f>
        <v>4</v>
      </c>
      <c r="I22" s="2">
        <f>AVERAGEIF(A:A,A22,G:G)</f>
        <v>47.12</v>
      </c>
      <c r="J22" s="2">
        <f t="shared" si="0"/>
        <v>5.9400000000000048</v>
      </c>
      <c r="K22" s="2">
        <f t="shared" si="1"/>
        <v>95.94</v>
      </c>
      <c r="L22" s="2">
        <f t="shared" si="2"/>
        <v>316.20792888543616</v>
      </c>
      <c r="M22" s="2">
        <f>SUMIF(A:A,A22,L:L)</f>
        <v>2510.8438279325464</v>
      </c>
      <c r="N22" s="3">
        <f t="shared" si="3"/>
        <v>0.12593691625408854</v>
      </c>
      <c r="O22" s="6">
        <f t="shared" si="4"/>
        <v>7.940483455878927</v>
      </c>
      <c r="P22" s="3">
        <f t="shared" si="5"/>
        <v>0.12593691625408854</v>
      </c>
      <c r="Q22" s="3">
        <f>IF(ISNUMBER(P22),SUMIF(A:A,A22,P:P),"")</f>
        <v>0.94007645797389872</v>
      </c>
      <c r="R22" s="3">
        <f t="shared" si="6"/>
        <v>0.13396454637904057</v>
      </c>
      <c r="S22" s="7">
        <f t="shared" si="7"/>
        <v>7.4646615618030046</v>
      </c>
    </row>
    <row r="23" spans="1:19" x14ac:dyDescent="0.3">
      <c r="A23" s="1">
        <v>5</v>
      </c>
      <c r="B23" s="5">
        <v>0.54999999999999993</v>
      </c>
      <c r="C23" s="1" t="s">
        <v>19</v>
      </c>
      <c r="D23" s="1">
        <v>2</v>
      </c>
      <c r="E23" s="1">
        <v>4</v>
      </c>
      <c r="F23" s="1" t="s">
        <v>34</v>
      </c>
      <c r="G23" s="1">
        <v>52.85</v>
      </c>
      <c r="H23" s="1">
        <f>1+COUNTIFS(A:A,A23,G:G,"&gt;"&amp;G23)</f>
        <v>5</v>
      </c>
      <c r="I23" s="2">
        <f>AVERAGEIF(A:A,A23,G:G)</f>
        <v>47.12</v>
      </c>
      <c r="J23" s="2">
        <f t="shared" si="0"/>
        <v>5.730000000000004</v>
      </c>
      <c r="K23" s="2">
        <f t="shared" si="1"/>
        <v>95.73</v>
      </c>
      <c r="L23" s="2">
        <f t="shared" si="2"/>
        <v>312.24870447566184</v>
      </c>
      <c r="M23" s="2">
        <f>SUMIF(A:A,A23,L:L)</f>
        <v>2510.8438279325464</v>
      </c>
      <c r="N23" s="3">
        <f t="shared" si="3"/>
        <v>0.12436006612676126</v>
      </c>
      <c r="O23" s="6">
        <f t="shared" si="4"/>
        <v>8.0411665186852801</v>
      </c>
      <c r="P23" s="3">
        <f t="shared" si="5"/>
        <v>0.12436006612676126</v>
      </c>
      <c r="Q23" s="3">
        <f>IF(ISNUMBER(P23),SUMIF(A:A,A23,P:P),"")</f>
        <v>0.94007645797389872</v>
      </c>
      <c r="R23" s="3">
        <f t="shared" si="6"/>
        <v>0.13228718267744785</v>
      </c>
      <c r="S23" s="7">
        <f t="shared" si="7"/>
        <v>7.5593113388639637</v>
      </c>
    </row>
    <row r="24" spans="1:19" x14ac:dyDescent="0.3">
      <c r="A24" s="1">
        <v>5</v>
      </c>
      <c r="B24" s="5">
        <v>0.54999999999999993</v>
      </c>
      <c r="C24" s="1" t="s">
        <v>19</v>
      </c>
      <c r="D24" s="1">
        <v>2</v>
      </c>
      <c r="E24" s="1">
        <v>2</v>
      </c>
      <c r="F24" s="1" t="s">
        <v>32</v>
      </c>
      <c r="G24" s="1">
        <v>42.63</v>
      </c>
      <c r="H24" s="1">
        <f>1+COUNTIFS(A:A,A24,G:G,"&gt;"&amp;G24)</f>
        <v>6</v>
      </c>
      <c r="I24" s="2">
        <f>AVERAGEIF(A:A,A24,G:G)</f>
        <v>47.12</v>
      </c>
      <c r="J24" s="2">
        <f t="shared" si="0"/>
        <v>-4.4899999999999949</v>
      </c>
      <c r="K24" s="2">
        <f t="shared" si="1"/>
        <v>85.51</v>
      </c>
      <c r="L24" s="2">
        <f t="shared" si="2"/>
        <v>169.11855874488094</v>
      </c>
      <c r="M24" s="2">
        <f>SUMIF(A:A,A24,L:L)</f>
        <v>2510.8438279325464</v>
      </c>
      <c r="N24" s="3">
        <f t="shared" si="3"/>
        <v>6.7355267923666459E-2</v>
      </c>
      <c r="O24" s="6">
        <f t="shared" si="4"/>
        <v>14.846648685790951</v>
      </c>
      <c r="P24" s="3">
        <f t="shared" si="5"/>
        <v>6.7355267923666459E-2</v>
      </c>
      <c r="Q24" s="3">
        <f>IF(ISNUMBER(P24),SUMIF(A:A,A24,P:P),"")</f>
        <v>0.94007645797389872</v>
      </c>
      <c r="R24" s="3">
        <f t="shared" si="6"/>
        <v>7.1648712561990985E-2</v>
      </c>
      <c r="S24" s="7">
        <f t="shared" si="7"/>
        <v>13.956984909321193</v>
      </c>
    </row>
    <row r="25" spans="1:19" x14ac:dyDescent="0.3">
      <c r="A25" s="1">
        <v>5</v>
      </c>
      <c r="B25" s="5">
        <v>0.54999999999999993</v>
      </c>
      <c r="C25" s="1" t="s">
        <v>19</v>
      </c>
      <c r="D25" s="1">
        <v>2</v>
      </c>
      <c r="E25" s="1">
        <v>5</v>
      </c>
      <c r="F25" s="1" t="s">
        <v>35</v>
      </c>
      <c r="G25" s="1">
        <v>37.56</v>
      </c>
      <c r="H25" s="1">
        <f>1+COUNTIFS(A:A,A25,G:G,"&gt;"&amp;G25)</f>
        <v>7</v>
      </c>
      <c r="I25" s="2">
        <f>AVERAGEIF(A:A,A25,G:G)</f>
        <v>47.12</v>
      </c>
      <c r="J25" s="2">
        <f t="shared" si="0"/>
        <v>-9.5599999999999952</v>
      </c>
      <c r="K25" s="2">
        <f t="shared" si="1"/>
        <v>80.44</v>
      </c>
      <c r="L25" s="2">
        <f t="shared" si="2"/>
        <v>124.76101159066825</v>
      </c>
      <c r="M25" s="2">
        <f>SUMIF(A:A,A25,L:L)</f>
        <v>2510.8438279325464</v>
      </c>
      <c r="N25" s="3">
        <f t="shared" si="3"/>
        <v>4.9688877580808241E-2</v>
      </c>
      <c r="O25" s="6">
        <f t="shared" si="4"/>
        <v>20.125228193647878</v>
      </c>
      <c r="P25" s="3">
        <f t="shared" si="5"/>
        <v>4.9688877580808241E-2</v>
      </c>
      <c r="Q25" s="3">
        <f>IF(ISNUMBER(P25),SUMIF(A:A,A25,P:P),"")</f>
        <v>0.94007645797389872</v>
      </c>
      <c r="R25" s="3">
        <f t="shared" si="6"/>
        <v>5.2856208832098912E-2</v>
      </c>
      <c r="S25" s="7">
        <f t="shared" si="7"/>
        <v>18.919253236200937</v>
      </c>
    </row>
    <row r="26" spans="1:19" x14ac:dyDescent="0.3">
      <c r="A26" s="1">
        <v>5</v>
      </c>
      <c r="B26" s="5">
        <v>0.54999999999999993</v>
      </c>
      <c r="C26" s="1" t="s">
        <v>19</v>
      </c>
      <c r="D26" s="1">
        <v>2</v>
      </c>
      <c r="E26" s="1">
        <v>1</v>
      </c>
      <c r="F26" s="1" t="s">
        <v>31</v>
      </c>
      <c r="G26" s="1">
        <v>30</v>
      </c>
      <c r="H26" s="1">
        <f>1+COUNTIFS(A:A,A26,G:G,"&gt;"&amp;G26)</f>
        <v>8</v>
      </c>
      <c r="I26" s="2">
        <f>AVERAGEIF(A:A,A26,G:G)</f>
        <v>47.12</v>
      </c>
      <c r="J26" s="2">
        <f t="shared" si="0"/>
        <v>-17.119999999999997</v>
      </c>
      <c r="K26" s="2">
        <f t="shared" si="1"/>
        <v>72.88</v>
      </c>
      <c r="L26" s="2">
        <f t="shared" si="2"/>
        <v>79.265264008756333</v>
      </c>
      <c r="M26" s="2">
        <f>SUMIF(A:A,A26,L:L)</f>
        <v>2510.8438279325464</v>
      </c>
      <c r="N26" s="3">
        <f t="shared" si="3"/>
        <v>3.1569173330076895E-2</v>
      </c>
      <c r="O26" s="6">
        <f t="shared" si="4"/>
        <v>31.676470889634292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>
        <v>5</v>
      </c>
      <c r="B27" s="5">
        <v>0.54999999999999993</v>
      </c>
      <c r="C27" s="1" t="s">
        <v>19</v>
      </c>
      <c r="D27" s="1">
        <v>2</v>
      </c>
      <c r="E27" s="1">
        <v>11</v>
      </c>
      <c r="F27" s="1" t="s">
        <v>39</v>
      </c>
      <c r="G27" s="1">
        <v>28.21</v>
      </c>
      <c r="H27" s="1">
        <f>1+COUNTIFS(A:A,A27,G:G,"&gt;"&amp;G27)</f>
        <v>9</v>
      </c>
      <c r="I27" s="2">
        <f>AVERAGEIF(A:A,A27,G:G)</f>
        <v>47.12</v>
      </c>
      <c r="J27" s="2">
        <f t="shared" si="0"/>
        <v>-18.909999999999997</v>
      </c>
      <c r="K27" s="2">
        <f t="shared" si="1"/>
        <v>71.09</v>
      </c>
      <c r="L27" s="2">
        <f t="shared" si="2"/>
        <v>71.193391635337079</v>
      </c>
      <c r="M27" s="2">
        <f>SUMIF(A:A,A27,L:L)</f>
        <v>2510.8438279325464</v>
      </c>
      <c r="N27" s="3">
        <f t="shared" si="3"/>
        <v>2.8354368696024562E-2</v>
      </c>
      <c r="O27" s="6">
        <f t="shared" si="4"/>
        <v>35.267933866579277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>
        <v>9</v>
      </c>
      <c r="B28" s="5">
        <v>0.57430555555555551</v>
      </c>
      <c r="C28" s="1" t="s">
        <v>19</v>
      </c>
      <c r="D28" s="1">
        <v>3</v>
      </c>
      <c r="E28" s="1">
        <v>7</v>
      </c>
      <c r="F28" s="1" t="s">
        <v>45</v>
      </c>
      <c r="G28" s="1">
        <v>64.37</v>
      </c>
      <c r="H28" s="1">
        <f>1+COUNTIFS(A:A,A28,G:G,"&gt;"&amp;G28)</f>
        <v>1</v>
      </c>
      <c r="I28" s="2">
        <f>AVERAGEIF(A:A,A28,G:G)</f>
        <v>48.139090909090903</v>
      </c>
      <c r="J28" s="2">
        <f t="shared" ref="J28:J40" si="8">G28-I28</f>
        <v>16.230909090909101</v>
      </c>
      <c r="K28" s="2">
        <f t="shared" ref="K28:K40" si="9">90+J28</f>
        <v>106.23090909090911</v>
      </c>
      <c r="L28" s="2">
        <f t="shared" ref="L28:L40" si="10">EXP(0.06*K28)</f>
        <v>586.31345074657952</v>
      </c>
      <c r="M28" s="2">
        <f>SUMIF(A:A,A28,L:L)</f>
        <v>2845.5659390542978</v>
      </c>
      <c r="N28" s="3">
        <f t="shared" ref="N28:N40" si="11">L28/M28</f>
        <v>0.2060445842071881</v>
      </c>
      <c r="O28" s="6">
        <f t="shared" ref="O28:O40" si="12">1/N28</f>
        <v>4.8533185370912255</v>
      </c>
      <c r="P28" s="3">
        <f t="shared" ref="P28:P40" si="13">IF(O28&gt;21,"",N28)</f>
        <v>0.2060445842071881</v>
      </c>
      <c r="Q28" s="3">
        <f>IF(ISNUMBER(P28),SUMIF(A:A,A28,P:P),"")</f>
        <v>0.91948695010844961</v>
      </c>
      <c r="R28" s="3">
        <f t="shared" ref="R28:R40" si="14">IFERROR(P28*(1/Q28),"")</f>
        <v>0.22408646928908127</v>
      </c>
      <c r="S28" s="7">
        <f t="shared" ref="S28:S40" si="15">IFERROR(1/R28,"")</f>
        <v>4.4625630595748138</v>
      </c>
    </row>
    <row r="29" spans="1:19" x14ac:dyDescent="0.3">
      <c r="A29" s="1">
        <v>9</v>
      </c>
      <c r="B29" s="5">
        <v>0.57430555555555551</v>
      </c>
      <c r="C29" s="1" t="s">
        <v>19</v>
      </c>
      <c r="D29" s="1">
        <v>3</v>
      </c>
      <c r="E29" s="1">
        <v>4</v>
      </c>
      <c r="F29" s="1" t="s">
        <v>43</v>
      </c>
      <c r="G29" s="1">
        <v>60.69</v>
      </c>
      <c r="H29" s="1">
        <f>1+COUNTIFS(A:A,A29,G:G,"&gt;"&amp;G29)</f>
        <v>2</v>
      </c>
      <c r="I29" s="2">
        <f>AVERAGEIF(A:A,A29,G:G)</f>
        <v>48.139090909090903</v>
      </c>
      <c r="J29" s="2">
        <f t="shared" si="8"/>
        <v>12.550909090909094</v>
      </c>
      <c r="K29" s="2">
        <f t="shared" si="9"/>
        <v>102.5509090909091</v>
      </c>
      <c r="L29" s="2">
        <f t="shared" si="10"/>
        <v>470.15129419847705</v>
      </c>
      <c r="M29" s="2">
        <f>SUMIF(A:A,A29,L:L)</f>
        <v>2845.5659390542978</v>
      </c>
      <c r="N29" s="3">
        <f t="shared" si="11"/>
        <v>0.16522242122237668</v>
      </c>
      <c r="O29" s="6">
        <f t="shared" si="12"/>
        <v>6.0524473167844262</v>
      </c>
      <c r="P29" s="3">
        <f t="shared" si="13"/>
        <v>0.16522242122237668</v>
      </c>
      <c r="Q29" s="3">
        <f>IF(ISNUMBER(P29),SUMIF(A:A,A29,P:P),"")</f>
        <v>0.91948695010844961</v>
      </c>
      <c r="R29" s="3">
        <f t="shared" si="14"/>
        <v>0.17968979462176096</v>
      </c>
      <c r="S29" s="7">
        <f t="shared" si="15"/>
        <v>5.5651463240021819</v>
      </c>
    </row>
    <row r="30" spans="1:19" x14ac:dyDescent="0.3">
      <c r="A30" s="1">
        <v>9</v>
      </c>
      <c r="B30" s="5">
        <v>0.57430555555555551</v>
      </c>
      <c r="C30" s="1" t="s">
        <v>19</v>
      </c>
      <c r="D30" s="1">
        <v>3</v>
      </c>
      <c r="E30" s="1">
        <v>2</v>
      </c>
      <c r="F30" s="1" t="s">
        <v>41</v>
      </c>
      <c r="G30" s="1">
        <v>56.67</v>
      </c>
      <c r="H30" s="1">
        <f>1+COUNTIFS(A:A,A30,G:G,"&gt;"&amp;G30)</f>
        <v>3</v>
      </c>
      <c r="I30" s="2">
        <f>AVERAGEIF(A:A,A30,G:G)</f>
        <v>48.139090909090903</v>
      </c>
      <c r="J30" s="2">
        <f t="shared" si="8"/>
        <v>8.5309090909090983</v>
      </c>
      <c r="K30" s="2">
        <f t="shared" si="9"/>
        <v>98.530909090909091</v>
      </c>
      <c r="L30" s="2">
        <f t="shared" si="10"/>
        <v>369.39057217877695</v>
      </c>
      <c r="M30" s="2">
        <f>SUMIF(A:A,A30,L:L)</f>
        <v>2845.5659390542978</v>
      </c>
      <c r="N30" s="3">
        <f t="shared" si="11"/>
        <v>0.12981269107457094</v>
      </c>
      <c r="O30" s="6">
        <f t="shared" si="12"/>
        <v>7.7034070530557734</v>
      </c>
      <c r="P30" s="3">
        <f t="shared" si="13"/>
        <v>0.12981269107457094</v>
      </c>
      <c r="Q30" s="3">
        <f>IF(ISNUMBER(P30),SUMIF(A:A,A30,P:P),"")</f>
        <v>0.91948695010844961</v>
      </c>
      <c r="R30" s="3">
        <f t="shared" si="14"/>
        <v>0.14117948173082834</v>
      </c>
      <c r="S30" s="7">
        <f t="shared" si="15"/>
        <v>7.0831822566581728</v>
      </c>
    </row>
    <row r="31" spans="1:19" x14ac:dyDescent="0.3">
      <c r="A31" s="1">
        <v>9</v>
      </c>
      <c r="B31" s="5">
        <v>0.57430555555555551</v>
      </c>
      <c r="C31" s="1" t="s">
        <v>19</v>
      </c>
      <c r="D31" s="1">
        <v>3</v>
      </c>
      <c r="E31" s="1">
        <v>3</v>
      </c>
      <c r="F31" s="1" t="s">
        <v>42</v>
      </c>
      <c r="G31" s="1">
        <v>54.37</v>
      </c>
      <c r="H31" s="1">
        <f>1+COUNTIFS(A:A,A31,G:G,"&gt;"&amp;G31)</f>
        <v>4</v>
      </c>
      <c r="I31" s="2">
        <f>AVERAGEIF(A:A,A31,G:G)</f>
        <v>48.139090909090903</v>
      </c>
      <c r="J31" s="2">
        <f t="shared" si="8"/>
        <v>6.2309090909090941</v>
      </c>
      <c r="K31" s="2">
        <f t="shared" si="9"/>
        <v>96.230909090909094</v>
      </c>
      <c r="L31" s="2">
        <f t="shared" si="10"/>
        <v>321.77564416816449</v>
      </c>
      <c r="M31" s="2">
        <f>SUMIF(A:A,A31,L:L)</f>
        <v>2845.5659390542978</v>
      </c>
      <c r="N31" s="3">
        <f t="shared" si="11"/>
        <v>0.11307966536706023</v>
      </c>
      <c r="O31" s="6">
        <f t="shared" si="12"/>
        <v>8.84332295071769</v>
      </c>
      <c r="P31" s="3">
        <f t="shared" si="13"/>
        <v>0.11307966536706023</v>
      </c>
      <c r="Q31" s="3">
        <f>IF(ISNUMBER(P31),SUMIF(A:A,A31,P:P),"")</f>
        <v>0.91948695010844961</v>
      </c>
      <c r="R31" s="3">
        <f t="shared" si="14"/>
        <v>0.1229812618370744</v>
      </c>
      <c r="S31" s="7">
        <f t="shared" si="15"/>
        <v>8.1313200487794646</v>
      </c>
    </row>
    <row r="32" spans="1:19" x14ac:dyDescent="0.3">
      <c r="A32" s="1">
        <v>9</v>
      </c>
      <c r="B32" s="5">
        <v>0.57430555555555551</v>
      </c>
      <c r="C32" s="1" t="s">
        <v>19</v>
      </c>
      <c r="D32" s="1">
        <v>3</v>
      </c>
      <c r="E32" s="1">
        <v>9</v>
      </c>
      <c r="F32" s="1" t="s">
        <v>47</v>
      </c>
      <c r="G32" s="1">
        <v>48.75</v>
      </c>
      <c r="H32" s="1">
        <f>1+COUNTIFS(A:A,A32,G:G,"&gt;"&amp;G32)</f>
        <v>5</v>
      </c>
      <c r="I32" s="2">
        <f>AVERAGEIF(A:A,A32,G:G)</f>
        <v>48.139090909090903</v>
      </c>
      <c r="J32" s="2">
        <f t="shared" si="8"/>
        <v>0.61090909090909662</v>
      </c>
      <c r="K32" s="2">
        <f t="shared" si="9"/>
        <v>90.610909090909104</v>
      </c>
      <c r="L32" s="2">
        <f t="shared" si="10"/>
        <v>229.6725377357408</v>
      </c>
      <c r="M32" s="2">
        <f>SUMIF(A:A,A32,L:L)</f>
        <v>2845.5659390542978</v>
      </c>
      <c r="N32" s="3">
        <f t="shared" si="11"/>
        <v>8.0712428618705895E-2</v>
      </c>
      <c r="O32" s="6">
        <f t="shared" si="12"/>
        <v>12.389665595668127</v>
      </c>
      <c r="P32" s="3">
        <f t="shared" si="13"/>
        <v>8.0712428618705895E-2</v>
      </c>
      <c r="Q32" s="3">
        <f>IF(ISNUMBER(P32),SUMIF(A:A,A32,P:P),"")</f>
        <v>0.91948695010844961</v>
      </c>
      <c r="R32" s="3">
        <f t="shared" si="14"/>
        <v>8.7779852241716097E-2</v>
      </c>
      <c r="S32" s="7">
        <f t="shared" si="15"/>
        <v>11.392135831424476</v>
      </c>
    </row>
    <row r="33" spans="1:19" x14ac:dyDescent="0.3">
      <c r="A33" s="1">
        <v>9</v>
      </c>
      <c r="B33" s="5">
        <v>0.57430555555555551</v>
      </c>
      <c r="C33" s="1" t="s">
        <v>19</v>
      </c>
      <c r="D33" s="1">
        <v>3</v>
      </c>
      <c r="E33" s="1">
        <v>1</v>
      </c>
      <c r="F33" s="1" t="s">
        <v>40</v>
      </c>
      <c r="G33" s="1">
        <v>44.68</v>
      </c>
      <c r="H33" s="1">
        <f>1+COUNTIFS(A:A,A33,G:G,"&gt;"&amp;G33)</f>
        <v>6</v>
      </c>
      <c r="I33" s="2">
        <f>AVERAGEIF(A:A,A33,G:G)</f>
        <v>48.139090909090903</v>
      </c>
      <c r="J33" s="2">
        <f t="shared" si="8"/>
        <v>-3.4590909090909037</v>
      </c>
      <c r="K33" s="2">
        <f t="shared" si="9"/>
        <v>86.540909090909096</v>
      </c>
      <c r="L33" s="2">
        <f t="shared" si="10"/>
        <v>179.90960772574621</v>
      </c>
      <c r="M33" s="2">
        <f>SUMIF(A:A,A33,L:L)</f>
        <v>2845.5659390542978</v>
      </c>
      <c r="N33" s="3">
        <f t="shared" si="11"/>
        <v>6.3224543580788647E-2</v>
      </c>
      <c r="O33" s="6">
        <f t="shared" si="12"/>
        <v>15.816642451869896</v>
      </c>
      <c r="P33" s="3">
        <f t="shared" si="13"/>
        <v>6.3224543580788647E-2</v>
      </c>
      <c r="Q33" s="3">
        <f>IF(ISNUMBER(P33),SUMIF(A:A,A33,P:P),"")</f>
        <v>0.91948695010844961</v>
      </c>
      <c r="R33" s="3">
        <f t="shared" si="14"/>
        <v>6.8760675258448825E-2</v>
      </c>
      <c r="S33" s="7">
        <f t="shared" si="15"/>
        <v>14.543196329025681</v>
      </c>
    </row>
    <row r="34" spans="1:19" x14ac:dyDescent="0.3">
      <c r="A34" s="1">
        <v>9</v>
      </c>
      <c r="B34" s="5">
        <v>0.57430555555555551</v>
      </c>
      <c r="C34" s="1" t="s">
        <v>19</v>
      </c>
      <c r="D34" s="1">
        <v>3</v>
      </c>
      <c r="E34" s="1">
        <v>10</v>
      </c>
      <c r="F34" s="1" t="s">
        <v>48</v>
      </c>
      <c r="G34" s="1">
        <v>42.36</v>
      </c>
      <c r="H34" s="1">
        <f>1+COUNTIFS(A:A,A34,G:G,"&gt;"&amp;G34)</f>
        <v>7</v>
      </c>
      <c r="I34" s="2">
        <f>AVERAGEIF(A:A,A34,G:G)</f>
        <v>48.139090909090903</v>
      </c>
      <c r="J34" s="2">
        <f t="shared" si="8"/>
        <v>-5.7790909090909039</v>
      </c>
      <c r="K34" s="2">
        <f t="shared" si="9"/>
        <v>84.220909090909089</v>
      </c>
      <c r="L34" s="2">
        <f t="shared" si="10"/>
        <v>156.53107388626614</v>
      </c>
      <c r="M34" s="2">
        <f>SUMIF(A:A,A34,L:L)</f>
        <v>2845.5659390542978</v>
      </c>
      <c r="N34" s="3">
        <f t="shared" si="11"/>
        <v>5.5008767056822463E-2</v>
      </c>
      <c r="O34" s="6">
        <f t="shared" si="12"/>
        <v>18.178920443118258</v>
      </c>
      <c r="P34" s="3">
        <f t="shared" si="13"/>
        <v>5.5008767056822463E-2</v>
      </c>
      <c r="Q34" s="3">
        <f>IF(ISNUMBER(P34),SUMIF(A:A,A34,P:P),"")</f>
        <v>0.91948695010844961</v>
      </c>
      <c r="R34" s="3">
        <f t="shared" si="14"/>
        <v>5.9825500568914447E-2</v>
      </c>
      <c r="S34" s="7">
        <f t="shared" si="15"/>
        <v>16.715280114506953</v>
      </c>
    </row>
    <row r="35" spans="1:19" x14ac:dyDescent="0.3">
      <c r="A35" s="1">
        <v>9</v>
      </c>
      <c r="B35" s="5">
        <v>0.57430555555555551</v>
      </c>
      <c r="C35" s="1" t="s">
        <v>19</v>
      </c>
      <c r="D35" s="1">
        <v>3</v>
      </c>
      <c r="E35" s="1">
        <v>5</v>
      </c>
      <c r="F35" s="1" t="s">
        <v>44</v>
      </c>
      <c r="G35" s="1">
        <v>42.2</v>
      </c>
      <c r="H35" s="1">
        <f>1+COUNTIFS(A:A,A35,G:G,"&gt;"&amp;G35)</f>
        <v>8</v>
      </c>
      <c r="I35" s="2">
        <f>AVERAGEIF(A:A,A35,G:G)</f>
        <v>48.139090909090903</v>
      </c>
      <c r="J35" s="2">
        <f t="shared" si="8"/>
        <v>-5.9390909090909005</v>
      </c>
      <c r="K35" s="2">
        <f t="shared" si="9"/>
        <v>84.060909090909092</v>
      </c>
      <c r="L35" s="2">
        <f t="shared" si="10"/>
        <v>155.03556550268593</v>
      </c>
      <c r="M35" s="2">
        <f>SUMIF(A:A,A35,L:L)</f>
        <v>2845.5659390542978</v>
      </c>
      <c r="N35" s="3">
        <f t="shared" si="11"/>
        <v>5.4483209605120174E-2</v>
      </c>
      <c r="O35" s="6">
        <f t="shared" si="12"/>
        <v>18.354278451062893</v>
      </c>
      <c r="P35" s="3">
        <f t="shared" si="13"/>
        <v>5.4483209605120174E-2</v>
      </c>
      <c r="Q35" s="3">
        <f>IF(ISNUMBER(P35),SUMIF(A:A,A35,P:P),"")</f>
        <v>0.91948695010844961</v>
      </c>
      <c r="R35" s="3">
        <f t="shared" si="14"/>
        <v>5.9253923722021401E-2</v>
      </c>
      <c r="S35" s="7">
        <f t="shared" si="15"/>
        <v>16.876519514409058</v>
      </c>
    </row>
    <row r="36" spans="1:19" x14ac:dyDescent="0.3">
      <c r="A36" s="1">
        <v>9</v>
      </c>
      <c r="B36" s="5">
        <v>0.57430555555555551</v>
      </c>
      <c r="C36" s="1" t="s">
        <v>19</v>
      </c>
      <c r="D36" s="1">
        <v>3</v>
      </c>
      <c r="E36" s="1">
        <v>8</v>
      </c>
      <c r="F36" s="1" t="s">
        <v>46</v>
      </c>
      <c r="G36" s="1">
        <v>41.39</v>
      </c>
      <c r="H36" s="1">
        <f>1+COUNTIFS(A:A,A36,G:G,"&gt;"&amp;G36)</f>
        <v>9</v>
      </c>
      <c r="I36" s="2">
        <f>AVERAGEIF(A:A,A36,G:G)</f>
        <v>48.139090909090903</v>
      </c>
      <c r="J36" s="2">
        <f t="shared" si="8"/>
        <v>-6.7490909090909028</v>
      </c>
      <c r="K36" s="2">
        <f t="shared" si="9"/>
        <v>83.25090909090909</v>
      </c>
      <c r="L36" s="2">
        <f t="shared" si="10"/>
        <v>147.68100049108548</v>
      </c>
      <c r="M36" s="2">
        <f>SUMIF(A:A,A36,L:L)</f>
        <v>2845.5659390542978</v>
      </c>
      <c r="N36" s="3">
        <f t="shared" si="11"/>
        <v>5.1898639375816444E-2</v>
      </c>
      <c r="O36" s="6">
        <f t="shared" si="12"/>
        <v>19.268327879631787</v>
      </c>
      <c r="P36" s="3">
        <f t="shared" si="13"/>
        <v>5.1898639375816444E-2</v>
      </c>
      <c r="Q36" s="3">
        <f>IF(ISNUMBER(P36),SUMIF(A:A,A36,P:P),"")</f>
        <v>0.91948695010844961</v>
      </c>
      <c r="R36" s="3">
        <f t="shared" si="14"/>
        <v>5.6443040730154152E-2</v>
      </c>
      <c r="S36" s="7">
        <f t="shared" si="15"/>
        <v>17.716976035732241</v>
      </c>
    </row>
    <row r="37" spans="1:19" x14ac:dyDescent="0.3">
      <c r="A37" s="1">
        <v>9</v>
      </c>
      <c r="B37" s="5">
        <v>0.57430555555555551</v>
      </c>
      <c r="C37" s="1" t="s">
        <v>19</v>
      </c>
      <c r="D37" s="1">
        <v>3</v>
      </c>
      <c r="E37" s="1">
        <v>11</v>
      </c>
      <c r="F37" s="1" t="s">
        <v>49</v>
      </c>
      <c r="G37" s="1">
        <v>39.119999999999997</v>
      </c>
      <c r="H37" s="1">
        <f>1+COUNTIFS(A:A,A37,G:G,"&gt;"&amp;G37)</f>
        <v>10</v>
      </c>
      <c r="I37" s="2">
        <f>AVERAGEIF(A:A,A37,G:G)</f>
        <v>48.139090909090903</v>
      </c>
      <c r="J37" s="2">
        <f t="shared" si="8"/>
        <v>-9.0190909090909059</v>
      </c>
      <c r="K37" s="2">
        <f t="shared" si="9"/>
        <v>80.980909090909094</v>
      </c>
      <c r="L37" s="2">
        <f t="shared" si="10"/>
        <v>128.8764953604331</v>
      </c>
      <c r="M37" s="2">
        <f>SUMIF(A:A,A37,L:L)</f>
        <v>2845.5659390542978</v>
      </c>
      <c r="N37" s="3">
        <f t="shared" si="11"/>
        <v>4.5290286052293773E-2</v>
      </c>
      <c r="O37" s="6">
        <f t="shared" si="12"/>
        <v>22.079789887954441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9</v>
      </c>
      <c r="B38" s="5">
        <v>0.57430555555555551</v>
      </c>
      <c r="C38" s="1" t="s">
        <v>19</v>
      </c>
      <c r="D38" s="1">
        <v>3</v>
      </c>
      <c r="E38" s="1">
        <v>12</v>
      </c>
      <c r="F38" s="1" t="s">
        <v>50</v>
      </c>
      <c r="G38" s="1">
        <v>34.93</v>
      </c>
      <c r="H38" s="1">
        <f>1+COUNTIFS(A:A,A38,G:G,"&gt;"&amp;G38)</f>
        <v>11</v>
      </c>
      <c r="I38" s="2">
        <f>AVERAGEIF(A:A,A38,G:G)</f>
        <v>48.139090909090903</v>
      </c>
      <c r="J38" s="2">
        <f t="shared" si="8"/>
        <v>-13.209090909090904</v>
      </c>
      <c r="K38" s="2">
        <f t="shared" si="9"/>
        <v>76.790909090909096</v>
      </c>
      <c r="L38" s="2">
        <f t="shared" si="10"/>
        <v>100.22869706034199</v>
      </c>
      <c r="M38" s="2">
        <f>SUMIF(A:A,A38,L:L)</f>
        <v>2845.5659390542978</v>
      </c>
      <c r="N38" s="3">
        <f t="shared" si="11"/>
        <v>3.5222763839256606E-2</v>
      </c>
      <c r="O38" s="6">
        <f t="shared" si="12"/>
        <v>28.390730624195829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13</v>
      </c>
      <c r="B39" s="5">
        <v>0.6020833333333333</v>
      </c>
      <c r="C39" s="1" t="s">
        <v>19</v>
      </c>
      <c r="D39" s="1">
        <v>4</v>
      </c>
      <c r="E39" s="1">
        <v>1</v>
      </c>
      <c r="F39" s="1" t="s">
        <v>51</v>
      </c>
      <c r="G39" s="1">
        <v>70.69</v>
      </c>
      <c r="H39" s="1">
        <f>1+COUNTIFS(A:A,A39,G:G,"&gt;"&amp;G39)</f>
        <v>1</v>
      </c>
      <c r="I39" s="2">
        <f>AVERAGEIF(A:A,A39,G:G)</f>
        <v>47.329166666666673</v>
      </c>
      <c r="J39" s="2">
        <f t="shared" si="8"/>
        <v>23.360833333333325</v>
      </c>
      <c r="K39" s="2">
        <f t="shared" si="9"/>
        <v>113.36083333333332</v>
      </c>
      <c r="L39" s="2">
        <f t="shared" si="10"/>
        <v>899.32996254874979</v>
      </c>
      <c r="M39" s="2">
        <f>SUMIF(A:A,A39,L:L)</f>
        <v>3772.0445485787345</v>
      </c>
      <c r="N39" s="3">
        <f t="shared" si="11"/>
        <v>0.23841976174104507</v>
      </c>
      <c r="O39" s="6">
        <f t="shared" si="12"/>
        <v>4.1942831948894002</v>
      </c>
      <c r="P39" s="3">
        <f t="shared" si="13"/>
        <v>0.23841976174104507</v>
      </c>
      <c r="Q39" s="3">
        <f>IF(ISNUMBER(P39),SUMIF(A:A,A39,P:P),"")</f>
        <v>0.86191714890705518</v>
      </c>
      <c r="R39" s="3">
        <f t="shared" si="14"/>
        <v>0.27661563764379288</v>
      </c>
      <c r="S39" s="7">
        <f t="shared" si="15"/>
        <v>3.6151246130478465</v>
      </c>
    </row>
    <row r="40" spans="1:19" x14ac:dyDescent="0.3">
      <c r="A40" s="1">
        <v>13</v>
      </c>
      <c r="B40" s="5">
        <v>0.6020833333333333</v>
      </c>
      <c r="C40" s="1" t="s">
        <v>19</v>
      </c>
      <c r="D40" s="1">
        <v>4</v>
      </c>
      <c r="E40" s="1">
        <v>4</v>
      </c>
      <c r="F40" s="1" t="s">
        <v>53</v>
      </c>
      <c r="G40" s="1">
        <v>64.38</v>
      </c>
      <c r="H40" s="1">
        <f>1+COUNTIFS(A:A,A40,G:G,"&gt;"&amp;G40)</f>
        <v>2</v>
      </c>
      <c r="I40" s="2">
        <f>AVERAGEIF(A:A,A40,G:G)</f>
        <v>47.329166666666673</v>
      </c>
      <c r="J40" s="2">
        <f t="shared" si="8"/>
        <v>17.050833333333323</v>
      </c>
      <c r="K40" s="2">
        <f t="shared" si="9"/>
        <v>107.05083333333332</v>
      </c>
      <c r="L40" s="2">
        <f t="shared" si="10"/>
        <v>615.87868241131389</v>
      </c>
      <c r="M40" s="2">
        <f>SUMIF(A:A,A40,L:L)</f>
        <v>3772.0445485787345</v>
      </c>
      <c r="N40" s="3">
        <f t="shared" si="11"/>
        <v>0.16327449861199819</v>
      </c>
      <c r="O40" s="6">
        <f t="shared" si="12"/>
        <v>6.1246551574252708</v>
      </c>
      <c r="P40" s="3">
        <f t="shared" si="13"/>
        <v>0.16327449861199819</v>
      </c>
      <c r="Q40" s="3">
        <f>IF(ISNUMBER(P40),SUMIF(A:A,A40,P:P),"")</f>
        <v>0.86191714890705518</v>
      </c>
      <c r="R40" s="3">
        <f t="shared" si="14"/>
        <v>0.18943177870290279</v>
      </c>
      <c r="S40" s="7">
        <f t="shared" si="15"/>
        <v>5.2789453113268809</v>
      </c>
    </row>
    <row r="41" spans="1:19" x14ac:dyDescent="0.3">
      <c r="A41" s="1">
        <v>13</v>
      </c>
      <c r="B41" s="5">
        <v>0.6020833333333333</v>
      </c>
      <c r="C41" s="1" t="s">
        <v>19</v>
      </c>
      <c r="D41" s="1">
        <v>4</v>
      </c>
      <c r="E41" s="1">
        <v>5</v>
      </c>
      <c r="F41" s="1" t="s">
        <v>54</v>
      </c>
      <c r="G41" s="1">
        <v>59.75</v>
      </c>
      <c r="H41" s="1">
        <f>1+COUNTIFS(A:A,A41,G:G,"&gt;"&amp;G41)</f>
        <v>3</v>
      </c>
      <c r="I41" s="2">
        <f>AVERAGEIF(A:A,A41,G:G)</f>
        <v>47.329166666666673</v>
      </c>
      <c r="J41" s="2">
        <f t="shared" ref="J41:J63" si="16">G41-I41</f>
        <v>12.420833333333327</v>
      </c>
      <c r="K41" s="2">
        <f t="shared" ref="K41:K63" si="17">90+J41</f>
        <v>102.42083333333332</v>
      </c>
      <c r="L41" s="2">
        <f t="shared" ref="L41:L63" si="18">EXP(0.06*K41)</f>
        <v>466.49625855093188</v>
      </c>
      <c r="M41" s="2">
        <f>SUMIF(A:A,A41,L:L)</f>
        <v>3772.0445485787345</v>
      </c>
      <c r="N41" s="3">
        <f t="shared" ref="N41:N63" si="19">L41/M41</f>
        <v>0.1236719907580897</v>
      </c>
      <c r="O41" s="6">
        <f t="shared" ref="O41:O63" si="20">1/N41</f>
        <v>8.0859052552656312</v>
      </c>
      <c r="P41" s="3">
        <f t="shared" ref="P41:P63" si="21">IF(O41&gt;21,"",N41)</f>
        <v>0.1236719907580897</v>
      </c>
      <c r="Q41" s="3">
        <f>IF(ISNUMBER(P41),SUMIF(A:A,A41,P:P),"")</f>
        <v>0.86191714890705518</v>
      </c>
      <c r="R41" s="3">
        <f t="shared" ref="R41:R63" si="22">IFERROR(P41*(1/Q41),"")</f>
        <v>0.14348477799160933</v>
      </c>
      <c r="S41" s="7">
        <f t="shared" ref="S41:S63" si="23">IFERROR(1/R41,"")</f>
        <v>6.9693804039511269</v>
      </c>
    </row>
    <row r="42" spans="1:19" x14ac:dyDescent="0.3">
      <c r="A42" s="1">
        <v>13</v>
      </c>
      <c r="B42" s="5">
        <v>0.6020833333333333</v>
      </c>
      <c r="C42" s="1" t="s">
        <v>19</v>
      </c>
      <c r="D42" s="1">
        <v>4</v>
      </c>
      <c r="E42" s="1">
        <v>9</v>
      </c>
      <c r="F42" s="1" t="s">
        <v>58</v>
      </c>
      <c r="G42" s="1">
        <v>58.77</v>
      </c>
      <c r="H42" s="1">
        <f>1+COUNTIFS(A:A,A42,G:G,"&gt;"&amp;G42)</f>
        <v>4</v>
      </c>
      <c r="I42" s="2">
        <f>AVERAGEIF(A:A,A42,G:G)</f>
        <v>47.329166666666673</v>
      </c>
      <c r="J42" s="2">
        <f t="shared" si="16"/>
        <v>11.44083333333333</v>
      </c>
      <c r="K42" s="2">
        <f t="shared" si="17"/>
        <v>101.44083333333333</v>
      </c>
      <c r="L42" s="2">
        <f t="shared" si="18"/>
        <v>439.85714335453866</v>
      </c>
      <c r="M42" s="2">
        <f>SUMIF(A:A,A42,L:L)</f>
        <v>3772.0445485787345</v>
      </c>
      <c r="N42" s="3">
        <f t="shared" si="19"/>
        <v>0.11660974245923794</v>
      </c>
      <c r="O42" s="6">
        <f t="shared" si="20"/>
        <v>8.5756127996728893</v>
      </c>
      <c r="P42" s="3">
        <f t="shared" si="21"/>
        <v>0.11660974245923794</v>
      </c>
      <c r="Q42" s="3">
        <f>IF(ISNUMBER(P42),SUMIF(A:A,A42,P:P),"")</f>
        <v>0.86191714890705518</v>
      </c>
      <c r="R42" s="3">
        <f t="shared" si="22"/>
        <v>0.13529112700345233</v>
      </c>
      <c r="S42" s="7">
        <f t="shared" si="23"/>
        <v>7.3914677344249053</v>
      </c>
    </row>
    <row r="43" spans="1:19" x14ac:dyDescent="0.3">
      <c r="A43" s="1">
        <v>13</v>
      </c>
      <c r="B43" s="5">
        <v>0.6020833333333333</v>
      </c>
      <c r="C43" s="1" t="s">
        <v>19</v>
      </c>
      <c r="D43" s="1">
        <v>4</v>
      </c>
      <c r="E43" s="1">
        <v>11</v>
      </c>
      <c r="F43" s="1" t="s">
        <v>60</v>
      </c>
      <c r="G43" s="1">
        <v>54.2</v>
      </c>
      <c r="H43" s="1">
        <f>1+COUNTIFS(A:A,A43,G:G,"&gt;"&amp;G43)</f>
        <v>5</v>
      </c>
      <c r="I43" s="2">
        <f>AVERAGEIF(A:A,A43,G:G)</f>
        <v>47.329166666666673</v>
      </c>
      <c r="J43" s="2">
        <f t="shared" si="16"/>
        <v>6.87083333333333</v>
      </c>
      <c r="K43" s="2">
        <f t="shared" si="17"/>
        <v>96.870833333333337</v>
      </c>
      <c r="L43" s="2">
        <f t="shared" si="18"/>
        <v>334.37061381445881</v>
      </c>
      <c r="M43" s="2">
        <f>SUMIF(A:A,A43,L:L)</f>
        <v>3772.0445485787345</v>
      </c>
      <c r="N43" s="3">
        <f t="shared" si="19"/>
        <v>8.8644396827297814E-2</v>
      </c>
      <c r="O43" s="6">
        <f t="shared" si="20"/>
        <v>11.281028872566626</v>
      </c>
      <c r="P43" s="3">
        <f t="shared" si="21"/>
        <v>8.8644396827297814E-2</v>
      </c>
      <c r="Q43" s="3">
        <f>IF(ISNUMBER(P43),SUMIF(A:A,A43,P:P),"")</f>
        <v>0.86191714890705518</v>
      </c>
      <c r="R43" s="3">
        <f t="shared" si="22"/>
        <v>0.10284561217943324</v>
      </c>
      <c r="S43" s="7">
        <f t="shared" si="23"/>
        <v>9.7233122425807981</v>
      </c>
    </row>
    <row r="44" spans="1:19" x14ac:dyDescent="0.3">
      <c r="A44" s="1">
        <v>13</v>
      </c>
      <c r="B44" s="5">
        <v>0.6020833333333333</v>
      </c>
      <c r="C44" s="1" t="s">
        <v>19</v>
      </c>
      <c r="D44" s="1">
        <v>4</v>
      </c>
      <c r="E44" s="1">
        <v>2</v>
      </c>
      <c r="F44" s="1" t="s">
        <v>52</v>
      </c>
      <c r="G44" s="1">
        <v>51.58</v>
      </c>
      <c r="H44" s="1">
        <f>1+COUNTIFS(A:A,A44,G:G,"&gt;"&amp;G44)</f>
        <v>6</v>
      </c>
      <c r="I44" s="2">
        <f>AVERAGEIF(A:A,A44,G:G)</f>
        <v>47.329166666666673</v>
      </c>
      <c r="J44" s="2">
        <f t="shared" si="16"/>
        <v>4.2508333333333255</v>
      </c>
      <c r="K44" s="2">
        <f t="shared" si="17"/>
        <v>94.250833333333333</v>
      </c>
      <c r="L44" s="2">
        <f t="shared" si="18"/>
        <v>285.73076890780089</v>
      </c>
      <c r="M44" s="2">
        <f>SUMIF(A:A,A44,L:L)</f>
        <v>3772.0445485787345</v>
      </c>
      <c r="N44" s="3">
        <f t="shared" si="19"/>
        <v>7.5749574329778566E-2</v>
      </c>
      <c r="O44" s="6">
        <f t="shared" si="20"/>
        <v>13.201394316045436</v>
      </c>
      <c r="P44" s="3">
        <f t="shared" si="21"/>
        <v>7.5749574329778566E-2</v>
      </c>
      <c r="Q44" s="3">
        <f>IF(ISNUMBER(P44),SUMIF(A:A,A44,P:P),"")</f>
        <v>0.86191714890705518</v>
      </c>
      <c r="R44" s="3">
        <f t="shared" si="22"/>
        <v>8.7884983406852968E-2</v>
      </c>
      <c r="S44" s="7">
        <f t="shared" si="23"/>
        <v>11.378508150483686</v>
      </c>
    </row>
    <row r="45" spans="1:19" x14ac:dyDescent="0.3">
      <c r="A45" s="1">
        <v>13</v>
      </c>
      <c r="B45" s="5">
        <v>0.6020833333333333</v>
      </c>
      <c r="C45" s="1" t="s">
        <v>19</v>
      </c>
      <c r="D45" s="1">
        <v>4</v>
      </c>
      <c r="E45" s="1">
        <v>7</v>
      </c>
      <c r="F45" s="1" t="s">
        <v>56</v>
      </c>
      <c r="G45" s="1">
        <v>46.41</v>
      </c>
      <c r="H45" s="1">
        <f>1+COUNTIFS(A:A,A45,G:G,"&gt;"&amp;G45)</f>
        <v>7</v>
      </c>
      <c r="I45" s="2">
        <f>AVERAGEIF(A:A,A45,G:G)</f>
        <v>47.329166666666673</v>
      </c>
      <c r="J45" s="2">
        <f t="shared" si="16"/>
        <v>-0.91916666666667624</v>
      </c>
      <c r="K45" s="2">
        <f t="shared" si="17"/>
        <v>89.080833333333317</v>
      </c>
      <c r="L45" s="2">
        <f t="shared" si="18"/>
        <v>209.52645327358897</v>
      </c>
      <c r="M45" s="2">
        <f>SUMIF(A:A,A45,L:L)</f>
        <v>3772.0445485787345</v>
      </c>
      <c r="N45" s="3">
        <f t="shared" si="19"/>
        <v>5.5547184179607918E-2</v>
      </c>
      <c r="O45" s="6">
        <f t="shared" si="20"/>
        <v>18.002712734574811</v>
      </c>
      <c r="P45" s="3">
        <f t="shared" si="21"/>
        <v>5.5547184179607918E-2</v>
      </c>
      <c r="Q45" s="3">
        <f>IF(ISNUMBER(P45),SUMIF(A:A,A45,P:P),"")</f>
        <v>0.86191714890705518</v>
      </c>
      <c r="R45" s="3">
        <f t="shared" si="22"/>
        <v>6.4446083071956428E-2</v>
      </c>
      <c r="S45" s="7">
        <f t="shared" si="23"/>
        <v>15.516846832777457</v>
      </c>
    </row>
    <row r="46" spans="1:19" x14ac:dyDescent="0.3">
      <c r="A46" s="1">
        <v>13</v>
      </c>
      <c r="B46" s="5">
        <v>0.6020833333333333</v>
      </c>
      <c r="C46" s="1" t="s">
        <v>19</v>
      </c>
      <c r="D46" s="1">
        <v>4</v>
      </c>
      <c r="E46" s="1">
        <v>6</v>
      </c>
      <c r="F46" s="1" t="s">
        <v>55</v>
      </c>
      <c r="G46" s="1">
        <v>43.73</v>
      </c>
      <c r="H46" s="1">
        <f>1+COUNTIFS(A:A,A46,G:G,"&gt;"&amp;G46)</f>
        <v>8</v>
      </c>
      <c r="I46" s="2">
        <f>AVERAGEIF(A:A,A46,G:G)</f>
        <v>47.329166666666673</v>
      </c>
      <c r="J46" s="2">
        <f t="shared" si="16"/>
        <v>-3.599166666666676</v>
      </c>
      <c r="K46" s="2">
        <f t="shared" si="17"/>
        <v>86.400833333333324</v>
      </c>
      <c r="L46" s="2">
        <f t="shared" si="18"/>
        <v>178.40388556828307</v>
      </c>
      <c r="M46" s="2">
        <f>SUMIF(A:A,A46,L:L)</f>
        <v>3772.0445485787345</v>
      </c>
      <c r="N46" s="3">
        <f t="shared" si="19"/>
        <v>4.7296335785722288E-2</v>
      </c>
      <c r="O46" s="6">
        <f t="shared" si="20"/>
        <v>21.143286966891793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>
        <v>13</v>
      </c>
      <c r="B47" s="5">
        <v>0.6020833333333333</v>
      </c>
      <c r="C47" s="1" t="s">
        <v>19</v>
      </c>
      <c r="D47" s="1">
        <v>4</v>
      </c>
      <c r="E47" s="1">
        <v>12</v>
      </c>
      <c r="F47" s="1" t="s">
        <v>61</v>
      </c>
      <c r="G47" s="1">
        <v>37.340000000000003</v>
      </c>
      <c r="H47" s="1">
        <f>1+COUNTIFS(A:A,A47,G:G,"&gt;"&amp;G47)</f>
        <v>9</v>
      </c>
      <c r="I47" s="2">
        <f>AVERAGEIF(A:A,A47,G:G)</f>
        <v>47.329166666666673</v>
      </c>
      <c r="J47" s="2">
        <f t="shared" si="16"/>
        <v>-9.9891666666666694</v>
      </c>
      <c r="K47" s="2">
        <f t="shared" si="17"/>
        <v>80.010833333333323</v>
      </c>
      <c r="L47" s="2">
        <f t="shared" si="18"/>
        <v>121.5894249647602</v>
      </c>
      <c r="M47" s="2">
        <f>SUMIF(A:A,A47,L:L)</f>
        <v>3772.0445485787345</v>
      </c>
      <c r="N47" s="3">
        <f t="shared" si="19"/>
        <v>3.2234355506372207E-2</v>
      </c>
      <c r="O47" s="6">
        <f t="shared" si="20"/>
        <v>31.022801116725176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13</v>
      </c>
      <c r="B48" s="5">
        <v>0.6020833333333333</v>
      </c>
      <c r="C48" s="1" t="s">
        <v>19</v>
      </c>
      <c r="D48" s="1">
        <v>4</v>
      </c>
      <c r="E48" s="1">
        <v>10</v>
      </c>
      <c r="F48" s="1" t="s">
        <v>59</v>
      </c>
      <c r="G48" s="1">
        <v>36.700000000000003</v>
      </c>
      <c r="H48" s="1">
        <f>1+COUNTIFS(A:A,A48,G:G,"&gt;"&amp;G48)</f>
        <v>10</v>
      </c>
      <c r="I48" s="2">
        <f>AVERAGEIF(A:A,A48,G:G)</f>
        <v>47.329166666666673</v>
      </c>
      <c r="J48" s="2">
        <f t="shared" si="16"/>
        <v>-10.62916666666667</v>
      </c>
      <c r="K48" s="2">
        <f t="shared" si="17"/>
        <v>79.370833333333337</v>
      </c>
      <c r="L48" s="2">
        <f t="shared" si="18"/>
        <v>117.00889996714713</v>
      </c>
      <c r="M48" s="2">
        <f>SUMIF(A:A,A48,L:L)</f>
        <v>3772.0445485787345</v>
      </c>
      <c r="N48" s="3">
        <f t="shared" si="19"/>
        <v>3.1020020697060648E-2</v>
      </c>
      <c r="O48" s="6">
        <f t="shared" si="20"/>
        <v>32.237244770592838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13</v>
      </c>
      <c r="B49" s="5">
        <v>0.6020833333333333</v>
      </c>
      <c r="C49" s="1" t="s">
        <v>19</v>
      </c>
      <c r="D49" s="1">
        <v>4</v>
      </c>
      <c r="E49" s="1">
        <v>8</v>
      </c>
      <c r="F49" s="1" t="s">
        <v>57</v>
      </c>
      <c r="G49" s="1">
        <v>27.91</v>
      </c>
      <c r="H49" s="1">
        <f>1+COUNTIFS(A:A,A49,G:G,"&gt;"&amp;G49)</f>
        <v>11</v>
      </c>
      <c r="I49" s="2">
        <f>AVERAGEIF(A:A,A49,G:G)</f>
        <v>47.329166666666673</v>
      </c>
      <c r="J49" s="2">
        <f t="shared" si="16"/>
        <v>-19.419166666666673</v>
      </c>
      <c r="K49" s="2">
        <f t="shared" si="17"/>
        <v>70.580833333333331</v>
      </c>
      <c r="L49" s="2">
        <f t="shared" si="18"/>
        <v>69.051320258613174</v>
      </c>
      <c r="M49" s="2">
        <f>SUMIF(A:A,A49,L:L)</f>
        <v>3772.0445485787345</v>
      </c>
      <c r="N49" s="3">
        <f t="shared" si="19"/>
        <v>1.8306072308883776E-2</v>
      </c>
      <c r="O49" s="6">
        <f t="shared" si="20"/>
        <v>54.626682508771083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13</v>
      </c>
      <c r="B50" s="5">
        <v>0.6020833333333333</v>
      </c>
      <c r="C50" s="1" t="s">
        <v>19</v>
      </c>
      <c r="D50" s="1">
        <v>4</v>
      </c>
      <c r="E50" s="1">
        <v>13</v>
      </c>
      <c r="F50" s="1" t="s">
        <v>62</v>
      </c>
      <c r="G50" s="1">
        <v>16.489999999999998</v>
      </c>
      <c r="H50" s="1">
        <f>1+COUNTIFS(A:A,A50,G:G,"&gt;"&amp;G50)</f>
        <v>12</v>
      </c>
      <c r="I50" s="2">
        <f>AVERAGEIF(A:A,A50,G:G)</f>
        <v>47.329166666666673</v>
      </c>
      <c r="J50" s="2">
        <f t="shared" si="16"/>
        <v>-30.839166666666674</v>
      </c>
      <c r="K50" s="2">
        <f t="shared" si="17"/>
        <v>59.160833333333329</v>
      </c>
      <c r="L50" s="2">
        <f t="shared" si="18"/>
        <v>34.801134958548303</v>
      </c>
      <c r="M50" s="2">
        <f>SUMIF(A:A,A50,L:L)</f>
        <v>3772.0445485787345</v>
      </c>
      <c r="N50" s="3">
        <f t="shared" si="19"/>
        <v>9.2260667949059603E-3</v>
      </c>
      <c r="O50" s="6">
        <f t="shared" si="20"/>
        <v>108.3885497720584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17</v>
      </c>
      <c r="B51" s="5">
        <v>0.62777777777777777</v>
      </c>
      <c r="C51" s="1" t="s">
        <v>19</v>
      </c>
      <c r="D51" s="1">
        <v>5</v>
      </c>
      <c r="E51" s="1">
        <v>10</v>
      </c>
      <c r="F51" s="1" t="s">
        <v>71</v>
      </c>
      <c r="G51" s="1">
        <v>74.98</v>
      </c>
      <c r="H51" s="1">
        <f>1+COUNTIFS(A:A,A51,G:G,"&gt;"&amp;G51)</f>
        <v>1</v>
      </c>
      <c r="I51" s="2">
        <f>AVERAGEIF(A:A,A51,G:G)</f>
        <v>48.304615384615381</v>
      </c>
      <c r="J51" s="2">
        <f t="shared" si="16"/>
        <v>26.675384615384623</v>
      </c>
      <c r="K51" s="2">
        <f t="shared" si="17"/>
        <v>116.67538461538462</v>
      </c>
      <c r="L51" s="2">
        <f t="shared" si="18"/>
        <v>1097.2069319774826</v>
      </c>
      <c r="M51" s="2">
        <f>SUMIF(A:A,A51,L:L)</f>
        <v>3874.7448885763888</v>
      </c>
      <c r="N51" s="3">
        <f t="shared" si="19"/>
        <v>0.28316881847171232</v>
      </c>
      <c r="O51" s="6">
        <f t="shared" si="20"/>
        <v>3.5314622753913736</v>
      </c>
      <c r="P51" s="3">
        <f t="shared" si="21"/>
        <v>0.28316881847171232</v>
      </c>
      <c r="Q51" s="3">
        <f>IF(ISNUMBER(P51),SUMIF(A:A,A51,P:P),"")</f>
        <v>0.86354193238211108</v>
      </c>
      <c r="R51" s="3">
        <f t="shared" si="22"/>
        <v>0.32791553930749034</v>
      </c>
      <c r="S51" s="7">
        <f t="shared" si="23"/>
        <v>3.0495657574259938</v>
      </c>
    </row>
    <row r="52" spans="1:19" x14ac:dyDescent="0.3">
      <c r="A52" s="1">
        <v>17</v>
      </c>
      <c r="B52" s="5">
        <v>0.62777777777777777</v>
      </c>
      <c r="C52" s="1" t="s">
        <v>19</v>
      </c>
      <c r="D52" s="1">
        <v>5</v>
      </c>
      <c r="E52" s="1">
        <v>4</v>
      </c>
      <c r="F52" s="1" t="s">
        <v>65</v>
      </c>
      <c r="G52" s="1">
        <v>60.78</v>
      </c>
      <c r="H52" s="1">
        <f>1+COUNTIFS(A:A,A52,G:G,"&gt;"&amp;G52)</f>
        <v>2</v>
      </c>
      <c r="I52" s="2">
        <f>AVERAGEIF(A:A,A52,G:G)</f>
        <v>48.304615384615381</v>
      </c>
      <c r="J52" s="2">
        <f t="shared" si="16"/>
        <v>12.47538461538462</v>
      </c>
      <c r="K52" s="2">
        <f t="shared" si="17"/>
        <v>102.47538461538463</v>
      </c>
      <c r="L52" s="2">
        <f t="shared" si="18"/>
        <v>468.0256382127788</v>
      </c>
      <c r="M52" s="2">
        <f>SUMIF(A:A,A52,L:L)</f>
        <v>3874.7448885763888</v>
      </c>
      <c r="N52" s="3">
        <f t="shared" si="19"/>
        <v>0.12078876201440324</v>
      </c>
      <c r="O52" s="6">
        <f t="shared" si="20"/>
        <v>8.2789158802766512</v>
      </c>
      <c r="P52" s="3">
        <f t="shared" si="21"/>
        <v>0.12078876201440324</v>
      </c>
      <c r="Q52" s="3">
        <f>IF(ISNUMBER(P52),SUMIF(A:A,A52,P:P),"")</f>
        <v>0.86354193238211108</v>
      </c>
      <c r="R52" s="3">
        <f t="shared" si="22"/>
        <v>0.13987596604741953</v>
      </c>
      <c r="S52" s="7">
        <f t="shared" si="23"/>
        <v>7.1491910172830453</v>
      </c>
    </row>
    <row r="53" spans="1:19" x14ac:dyDescent="0.3">
      <c r="A53" s="1">
        <v>17</v>
      </c>
      <c r="B53" s="5">
        <v>0.62777777777777777</v>
      </c>
      <c r="C53" s="1" t="s">
        <v>19</v>
      </c>
      <c r="D53" s="1">
        <v>5</v>
      </c>
      <c r="E53" s="1">
        <v>1</v>
      </c>
      <c r="F53" s="1" t="s">
        <v>63</v>
      </c>
      <c r="G53" s="1">
        <v>58.89</v>
      </c>
      <c r="H53" s="1">
        <f>1+COUNTIFS(A:A,A53,G:G,"&gt;"&amp;G53)</f>
        <v>3</v>
      </c>
      <c r="I53" s="2">
        <f>AVERAGEIF(A:A,A53,G:G)</f>
        <v>48.304615384615381</v>
      </c>
      <c r="J53" s="2">
        <f t="shared" si="16"/>
        <v>10.585384615384619</v>
      </c>
      <c r="K53" s="2">
        <f t="shared" si="17"/>
        <v>100.58538461538461</v>
      </c>
      <c r="L53" s="2">
        <f t="shared" si="18"/>
        <v>417.85023419480814</v>
      </c>
      <c r="M53" s="2">
        <f>SUMIF(A:A,A53,L:L)</f>
        <v>3874.7448885763888</v>
      </c>
      <c r="N53" s="3">
        <f t="shared" si="19"/>
        <v>0.10783941813220367</v>
      </c>
      <c r="O53" s="6">
        <f t="shared" si="20"/>
        <v>9.2730470668347742</v>
      </c>
      <c r="P53" s="3">
        <f t="shared" si="21"/>
        <v>0.10783941813220367</v>
      </c>
      <c r="Q53" s="3">
        <f>IF(ISNUMBER(P53),SUMIF(A:A,A53,P:P),"")</f>
        <v>0.86354193238211108</v>
      </c>
      <c r="R53" s="3">
        <f t="shared" si="22"/>
        <v>0.12488034927814658</v>
      </c>
      <c r="S53" s="7">
        <f t="shared" si="23"/>
        <v>8.0076649831647675</v>
      </c>
    </row>
    <row r="54" spans="1:19" x14ac:dyDescent="0.3">
      <c r="A54" s="1">
        <v>17</v>
      </c>
      <c r="B54" s="5">
        <v>0.62777777777777777</v>
      </c>
      <c r="C54" s="1" t="s">
        <v>19</v>
      </c>
      <c r="D54" s="1">
        <v>5</v>
      </c>
      <c r="E54" s="1">
        <v>5</v>
      </c>
      <c r="F54" s="1" t="s">
        <v>66</v>
      </c>
      <c r="G54" s="1">
        <v>57</v>
      </c>
      <c r="H54" s="1">
        <f>1+COUNTIFS(A:A,A54,G:G,"&gt;"&amp;G54)</f>
        <v>4</v>
      </c>
      <c r="I54" s="2">
        <f>AVERAGEIF(A:A,A54,G:G)</f>
        <v>48.304615384615381</v>
      </c>
      <c r="J54" s="2">
        <f t="shared" si="16"/>
        <v>8.6953846153846186</v>
      </c>
      <c r="K54" s="2">
        <f t="shared" si="17"/>
        <v>98.695384615384626</v>
      </c>
      <c r="L54" s="2">
        <f t="shared" si="18"/>
        <v>373.05396106800134</v>
      </c>
      <c r="M54" s="2">
        <f>SUMIF(A:A,A54,L:L)</f>
        <v>3874.7448885763888</v>
      </c>
      <c r="N54" s="3">
        <f t="shared" si="19"/>
        <v>9.6278328456628856E-2</v>
      </c>
      <c r="O54" s="6">
        <f t="shared" si="20"/>
        <v>10.386553402310851</v>
      </c>
      <c r="P54" s="3">
        <f t="shared" si="21"/>
        <v>9.6278328456628856E-2</v>
      </c>
      <c r="Q54" s="3">
        <f>IF(ISNUMBER(P54),SUMIF(A:A,A54,P:P),"")</f>
        <v>0.86354193238211108</v>
      </c>
      <c r="R54" s="3">
        <f t="shared" si="22"/>
        <v>0.11149236052850574</v>
      </c>
      <c r="S54" s="7">
        <f t="shared" si="23"/>
        <v>8.9692243958215023</v>
      </c>
    </row>
    <row r="55" spans="1:19" x14ac:dyDescent="0.3">
      <c r="A55" s="1">
        <v>17</v>
      </c>
      <c r="B55" s="5">
        <v>0.62777777777777777</v>
      </c>
      <c r="C55" s="1" t="s">
        <v>19</v>
      </c>
      <c r="D55" s="1">
        <v>5</v>
      </c>
      <c r="E55" s="1">
        <v>7</v>
      </c>
      <c r="F55" s="1" t="s">
        <v>68</v>
      </c>
      <c r="G55" s="1">
        <v>52.49</v>
      </c>
      <c r="H55" s="1">
        <f>1+COUNTIFS(A:A,A55,G:G,"&gt;"&amp;G55)</f>
        <v>5</v>
      </c>
      <c r="I55" s="2">
        <f>AVERAGEIF(A:A,A55,G:G)</f>
        <v>48.304615384615381</v>
      </c>
      <c r="J55" s="2">
        <f t="shared" si="16"/>
        <v>4.1853846153846206</v>
      </c>
      <c r="K55" s="2">
        <f t="shared" si="17"/>
        <v>94.185384615384621</v>
      </c>
      <c r="L55" s="2">
        <f t="shared" si="18"/>
        <v>284.61092636441782</v>
      </c>
      <c r="M55" s="2">
        <f>SUMIF(A:A,A55,L:L)</f>
        <v>3874.7448885763888</v>
      </c>
      <c r="N55" s="3">
        <f t="shared" si="19"/>
        <v>7.3452816778599855E-2</v>
      </c>
      <c r="O55" s="6">
        <f t="shared" si="20"/>
        <v>13.614181781676008</v>
      </c>
      <c r="P55" s="3">
        <f t="shared" si="21"/>
        <v>7.3452816778599855E-2</v>
      </c>
      <c r="Q55" s="3">
        <f>IF(ISNUMBER(P55),SUMIF(A:A,A55,P:P),"")</f>
        <v>0.86354193238211108</v>
      </c>
      <c r="R55" s="3">
        <f t="shared" si="22"/>
        <v>8.5059930530504341E-2</v>
      </c>
      <c r="S55" s="7">
        <f t="shared" si="23"/>
        <v>11.756416843549834</v>
      </c>
    </row>
    <row r="56" spans="1:19" x14ac:dyDescent="0.3">
      <c r="A56" s="1">
        <v>17</v>
      </c>
      <c r="B56" s="5">
        <v>0.62777777777777777</v>
      </c>
      <c r="C56" s="1" t="s">
        <v>19</v>
      </c>
      <c r="D56" s="1">
        <v>5</v>
      </c>
      <c r="E56" s="1">
        <v>3</v>
      </c>
      <c r="F56" s="1" t="s">
        <v>64</v>
      </c>
      <c r="G56" s="1">
        <v>51.6</v>
      </c>
      <c r="H56" s="1">
        <f>1+COUNTIFS(A:A,A56,G:G,"&gt;"&amp;G56)</f>
        <v>6</v>
      </c>
      <c r="I56" s="2">
        <f>AVERAGEIF(A:A,A56,G:G)</f>
        <v>48.304615384615381</v>
      </c>
      <c r="J56" s="2">
        <f t="shared" si="16"/>
        <v>3.29538461538462</v>
      </c>
      <c r="K56" s="2">
        <f t="shared" si="17"/>
        <v>93.29538461538462</v>
      </c>
      <c r="L56" s="2">
        <f t="shared" si="18"/>
        <v>269.8113677631921</v>
      </c>
      <c r="M56" s="2">
        <f>SUMIF(A:A,A56,L:L)</f>
        <v>3874.7448885763888</v>
      </c>
      <c r="N56" s="3">
        <f t="shared" si="19"/>
        <v>6.9633324392182852E-2</v>
      </c>
      <c r="O56" s="6">
        <f t="shared" si="20"/>
        <v>14.360940091957776</v>
      </c>
      <c r="P56" s="3">
        <f t="shared" si="21"/>
        <v>6.9633324392182852E-2</v>
      </c>
      <c r="Q56" s="3">
        <f>IF(ISNUMBER(P56),SUMIF(A:A,A56,P:P),"")</f>
        <v>0.86354193238211108</v>
      </c>
      <c r="R56" s="3">
        <f t="shared" si="22"/>
        <v>8.0636876775742494E-2</v>
      </c>
      <c r="S56" s="7">
        <f t="shared" si="23"/>
        <v>12.401273957832951</v>
      </c>
    </row>
    <row r="57" spans="1:19" x14ac:dyDescent="0.3">
      <c r="A57" s="1">
        <v>17</v>
      </c>
      <c r="B57" s="5">
        <v>0.62777777777777777</v>
      </c>
      <c r="C57" s="1" t="s">
        <v>19</v>
      </c>
      <c r="D57" s="1">
        <v>5</v>
      </c>
      <c r="E57" s="1">
        <v>11</v>
      </c>
      <c r="F57" s="1" t="s">
        <v>72</v>
      </c>
      <c r="G57" s="1">
        <v>49.38</v>
      </c>
      <c r="H57" s="1">
        <f>1+COUNTIFS(A:A,A57,G:G,"&gt;"&amp;G57)</f>
        <v>7</v>
      </c>
      <c r="I57" s="2">
        <f>AVERAGEIF(A:A,A57,G:G)</f>
        <v>48.304615384615381</v>
      </c>
      <c r="J57" s="2">
        <f t="shared" si="16"/>
        <v>1.0753846153846212</v>
      </c>
      <c r="K57" s="2">
        <f t="shared" si="17"/>
        <v>91.075384615384621</v>
      </c>
      <c r="L57" s="2">
        <f t="shared" si="18"/>
        <v>236.16319656790418</v>
      </c>
      <c r="M57" s="2">
        <f>SUMIF(A:A,A57,L:L)</f>
        <v>3874.7448885763888</v>
      </c>
      <c r="N57" s="3">
        <f t="shared" si="19"/>
        <v>6.0949353663041377E-2</v>
      </c>
      <c r="O57" s="6">
        <f t="shared" si="20"/>
        <v>16.407064880925596</v>
      </c>
      <c r="P57" s="3">
        <f t="shared" si="21"/>
        <v>6.0949353663041377E-2</v>
      </c>
      <c r="Q57" s="3">
        <f>IF(ISNUMBER(P57),SUMIF(A:A,A57,P:P),"")</f>
        <v>0.86354193238211108</v>
      </c>
      <c r="R57" s="3">
        <f t="shared" si="22"/>
        <v>7.0580653211489583E-2</v>
      </c>
      <c r="S57" s="7">
        <f t="shared" si="23"/>
        <v>14.168188511993161</v>
      </c>
    </row>
    <row r="58" spans="1:19" x14ac:dyDescent="0.3">
      <c r="A58" s="1">
        <v>17</v>
      </c>
      <c r="B58" s="5">
        <v>0.62777777777777777</v>
      </c>
      <c r="C58" s="1" t="s">
        <v>19</v>
      </c>
      <c r="D58" s="1">
        <v>5</v>
      </c>
      <c r="E58" s="1">
        <v>6</v>
      </c>
      <c r="F58" s="1" t="s">
        <v>67</v>
      </c>
      <c r="G58" s="1">
        <v>46.55</v>
      </c>
      <c r="H58" s="1">
        <f>1+COUNTIFS(A:A,A58,G:G,"&gt;"&amp;G58)</f>
        <v>8</v>
      </c>
      <c r="I58" s="2">
        <f>AVERAGEIF(A:A,A58,G:G)</f>
        <v>48.304615384615381</v>
      </c>
      <c r="J58" s="2">
        <f t="shared" si="16"/>
        <v>-1.7546153846153842</v>
      </c>
      <c r="K58" s="2">
        <f t="shared" si="17"/>
        <v>88.245384615384609</v>
      </c>
      <c r="L58" s="2">
        <f t="shared" si="18"/>
        <v>199.28243242037746</v>
      </c>
      <c r="M58" s="2">
        <f>SUMIF(A:A,A58,L:L)</f>
        <v>3874.7448885763888</v>
      </c>
      <c r="N58" s="3">
        <f t="shared" si="19"/>
        <v>5.1431110473338898E-2</v>
      </c>
      <c r="O58" s="6">
        <f t="shared" si="20"/>
        <v>19.443484513490812</v>
      </c>
      <c r="P58" s="3">
        <f t="shared" si="21"/>
        <v>5.1431110473338898E-2</v>
      </c>
      <c r="Q58" s="3">
        <f>IF(ISNUMBER(P58),SUMIF(A:A,A58,P:P),"")</f>
        <v>0.86354193238211108</v>
      </c>
      <c r="R58" s="3">
        <f t="shared" si="22"/>
        <v>5.9558324320701309E-2</v>
      </c>
      <c r="S58" s="7">
        <f t="shared" si="23"/>
        <v>16.79026418902151</v>
      </c>
    </row>
    <row r="59" spans="1:19" x14ac:dyDescent="0.3">
      <c r="A59" s="1">
        <v>17</v>
      </c>
      <c r="B59" s="5">
        <v>0.62777777777777777</v>
      </c>
      <c r="C59" s="1" t="s">
        <v>19</v>
      </c>
      <c r="D59" s="1">
        <v>5</v>
      </c>
      <c r="E59" s="1">
        <v>9</v>
      </c>
      <c r="F59" s="1" t="s">
        <v>70</v>
      </c>
      <c r="G59" s="1">
        <v>44.2</v>
      </c>
      <c r="H59" s="1">
        <f>1+COUNTIFS(A:A,A59,G:G,"&gt;"&amp;G59)</f>
        <v>9</v>
      </c>
      <c r="I59" s="2">
        <f>AVERAGEIF(A:A,A59,G:G)</f>
        <v>48.304615384615381</v>
      </c>
      <c r="J59" s="2">
        <f t="shared" si="16"/>
        <v>-4.1046153846153786</v>
      </c>
      <c r="K59" s="2">
        <f t="shared" si="17"/>
        <v>85.895384615384614</v>
      </c>
      <c r="L59" s="2">
        <f t="shared" si="18"/>
        <v>173.07466256621078</v>
      </c>
      <c r="M59" s="2">
        <f>SUMIF(A:A,A59,L:L)</f>
        <v>3874.7448885763888</v>
      </c>
      <c r="N59" s="3">
        <f t="shared" si="19"/>
        <v>4.466736973483685E-2</v>
      </c>
      <c r="O59" s="6">
        <f t="shared" si="20"/>
        <v>22.387707311542968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  <row r="60" spans="1:19" x14ac:dyDescent="0.3">
      <c r="A60" s="1">
        <v>17</v>
      </c>
      <c r="B60" s="5">
        <v>0.62777777777777777</v>
      </c>
      <c r="C60" s="1" t="s">
        <v>19</v>
      </c>
      <c r="D60" s="1">
        <v>5</v>
      </c>
      <c r="E60" s="1">
        <v>12</v>
      </c>
      <c r="F60" s="1" t="s">
        <v>73</v>
      </c>
      <c r="G60" s="1">
        <v>34.47</v>
      </c>
      <c r="H60" s="1">
        <f>1+COUNTIFS(A:A,A60,G:G,"&gt;"&amp;G60)</f>
        <v>10</v>
      </c>
      <c r="I60" s="2">
        <f>AVERAGEIF(A:A,A60,G:G)</f>
        <v>48.304615384615381</v>
      </c>
      <c r="J60" s="2">
        <f t="shared" si="16"/>
        <v>-13.834615384615383</v>
      </c>
      <c r="K60" s="2">
        <f t="shared" si="17"/>
        <v>76.165384615384625</v>
      </c>
      <c r="L60" s="2">
        <f t="shared" si="18"/>
        <v>96.536683588488273</v>
      </c>
      <c r="M60" s="2">
        <f>SUMIF(A:A,A60,L:L)</f>
        <v>3874.7448885763888</v>
      </c>
      <c r="N60" s="3">
        <f t="shared" si="19"/>
        <v>2.4914332779197908E-2</v>
      </c>
      <c r="O60" s="6">
        <f t="shared" si="20"/>
        <v>40.137538856145682</v>
      </c>
      <c r="P60" s="3" t="str">
        <f t="shared" si="21"/>
        <v/>
      </c>
      <c r="Q60" s="3" t="str">
        <f>IF(ISNUMBER(P60),SUMIF(A:A,A60,P:P),"")</f>
        <v/>
      </c>
      <c r="R60" s="3" t="str">
        <f t="shared" si="22"/>
        <v/>
      </c>
      <c r="S60" s="7" t="str">
        <f t="shared" si="23"/>
        <v/>
      </c>
    </row>
    <row r="61" spans="1:19" x14ac:dyDescent="0.3">
      <c r="A61" s="1">
        <v>17</v>
      </c>
      <c r="B61" s="5">
        <v>0.62777777777777777</v>
      </c>
      <c r="C61" s="1" t="s">
        <v>19</v>
      </c>
      <c r="D61" s="1">
        <v>5</v>
      </c>
      <c r="E61" s="1">
        <v>8</v>
      </c>
      <c r="F61" s="1" t="s">
        <v>69</v>
      </c>
      <c r="G61" s="1">
        <v>34.29</v>
      </c>
      <c r="H61" s="1">
        <f>1+COUNTIFS(A:A,A61,G:G,"&gt;"&amp;G61)</f>
        <v>11</v>
      </c>
      <c r="I61" s="2">
        <f>AVERAGEIF(A:A,A61,G:G)</f>
        <v>48.304615384615381</v>
      </c>
      <c r="J61" s="2">
        <f t="shared" si="16"/>
        <v>-14.014615384615382</v>
      </c>
      <c r="K61" s="2">
        <f t="shared" si="17"/>
        <v>75.985384615384618</v>
      </c>
      <c r="L61" s="2">
        <f t="shared" si="18"/>
        <v>95.499697211655516</v>
      </c>
      <c r="M61" s="2">
        <f>SUMIF(A:A,A61,L:L)</f>
        <v>3874.7448885763888</v>
      </c>
      <c r="N61" s="3">
        <f t="shared" si="19"/>
        <v>2.4646705772349013E-2</v>
      </c>
      <c r="O61" s="6">
        <f t="shared" si="20"/>
        <v>40.573373546816704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>
        <v>17</v>
      </c>
      <c r="B62" s="5">
        <v>0.62777777777777777</v>
      </c>
      <c r="C62" s="1" t="s">
        <v>19</v>
      </c>
      <c r="D62" s="1">
        <v>5</v>
      </c>
      <c r="E62" s="1">
        <v>14</v>
      </c>
      <c r="F62" s="1" t="s">
        <v>75</v>
      </c>
      <c r="G62" s="1">
        <v>32.92</v>
      </c>
      <c r="H62" s="1">
        <f>1+COUNTIFS(A:A,A62,G:G,"&gt;"&amp;G62)</f>
        <v>12</v>
      </c>
      <c r="I62" s="2">
        <f>AVERAGEIF(A:A,A62,G:G)</f>
        <v>48.304615384615381</v>
      </c>
      <c r="J62" s="2">
        <f t="shared" si="16"/>
        <v>-15.38461538461538</v>
      </c>
      <c r="K62" s="2">
        <f t="shared" si="17"/>
        <v>74.615384615384613</v>
      </c>
      <c r="L62" s="2">
        <f t="shared" si="18"/>
        <v>87.963598625975621</v>
      </c>
      <c r="M62" s="2">
        <f>SUMIF(A:A,A62,L:L)</f>
        <v>3874.7448885763888</v>
      </c>
      <c r="N62" s="3">
        <f t="shared" si="19"/>
        <v>2.2701778092620216E-2</v>
      </c>
      <c r="O62" s="6">
        <f t="shared" si="20"/>
        <v>44.049413042455697</v>
      </c>
      <c r="P62" s="3" t="str">
        <f t="shared" si="21"/>
        <v/>
      </c>
      <c r="Q62" s="3" t="str">
        <f>IF(ISNUMBER(P62),SUMIF(A:A,A62,P:P),"")</f>
        <v/>
      </c>
      <c r="R62" s="3" t="str">
        <f t="shared" si="22"/>
        <v/>
      </c>
      <c r="S62" s="7" t="str">
        <f t="shared" si="23"/>
        <v/>
      </c>
    </row>
    <row r="63" spans="1:19" x14ac:dyDescent="0.3">
      <c r="A63" s="1">
        <v>17</v>
      </c>
      <c r="B63" s="5">
        <v>0.62777777777777777</v>
      </c>
      <c r="C63" s="1" t="s">
        <v>19</v>
      </c>
      <c r="D63" s="1">
        <v>5</v>
      </c>
      <c r="E63" s="1">
        <v>13</v>
      </c>
      <c r="F63" s="1" t="s">
        <v>74</v>
      </c>
      <c r="G63" s="1">
        <v>30.41</v>
      </c>
      <c r="H63" s="1">
        <f>1+COUNTIFS(A:A,A63,G:G,"&gt;"&amp;G63)</f>
        <v>13</v>
      </c>
      <c r="I63" s="2">
        <f>AVERAGEIF(A:A,A63,G:G)</f>
        <v>48.304615384615381</v>
      </c>
      <c r="J63" s="2">
        <f t="shared" si="16"/>
        <v>-17.894615384615381</v>
      </c>
      <c r="K63" s="2">
        <f t="shared" si="17"/>
        <v>72.105384615384622</v>
      </c>
      <c r="L63" s="2">
        <f t="shared" si="18"/>
        <v>75.665558015095613</v>
      </c>
      <c r="M63" s="2">
        <f>SUMIF(A:A,A63,L:L)</f>
        <v>3874.7448885763888</v>
      </c>
      <c r="N63" s="3">
        <f t="shared" si="19"/>
        <v>1.9527881238884794E-2</v>
      </c>
      <c r="O63" s="6">
        <f t="shared" si="20"/>
        <v>51.208832528577403</v>
      </c>
      <c r="P63" s="3" t="str">
        <f t="shared" si="21"/>
        <v/>
      </c>
      <c r="Q63" s="3" t="str">
        <f>IF(ISNUMBER(P63),SUMIF(A:A,A63,P:P),"")</f>
        <v/>
      </c>
      <c r="R63" s="3" t="str">
        <f t="shared" si="22"/>
        <v/>
      </c>
      <c r="S63" s="7" t="str">
        <f t="shared" si="23"/>
        <v/>
      </c>
    </row>
    <row r="64" spans="1:19" x14ac:dyDescent="0.3">
      <c r="A64" s="1">
        <v>21</v>
      </c>
      <c r="B64" s="5">
        <v>0.65416666666666667</v>
      </c>
      <c r="C64" s="1" t="s">
        <v>19</v>
      </c>
      <c r="D64" s="1">
        <v>6</v>
      </c>
      <c r="E64" s="1">
        <v>4</v>
      </c>
      <c r="F64" s="1" t="s">
        <v>79</v>
      </c>
      <c r="G64" s="1">
        <v>74.86</v>
      </c>
      <c r="H64" s="1">
        <f>1+COUNTIFS(A:A,A64,G:G,"&gt;"&amp;G64)</f>
        <v>1</v>
      </c>
      <c r="I64" s="2">
        <f>AVERAGEIF(A:A,A64,G:G)</f>
        <v>48.580000000000005</v>
      </c>
      <c r="J64" s="2">
        <f t="shared" ref="J64:J78" si="24">G64-I64</f>
        <v>26.279999999999994</v>
      </c>
      <c r="K64" s="2">
        <f t="shared" ref="K64:K78" si="25">90+J64</f>
        <v>116.28</v>
      </c>
      <c r="L64" s="2">
        <f t="shared" ref="L64:L78" si="26">EXP(0.06*K64)</f>
        <v>1071.4841259376303</v>
      </c>
      <c r="M64" s="2">
        <f>SUMIF(A:A,A64,L:L)</f>
        <v>3554.7995926099907</v>
      </c>
      <c r="N64" s="3">
        <f t="shared" ref="N64:N78" si="27">L64/M64</f>
        <v>0.30141899649283171</v>
      </c>
      <c r="O64" s="6">
        <f t="shared" ref="O64:O78" si="28">1/N64</f>
        <v>3.3176409305170713</v>
      </c>
      <c r="P64" s="3">
        <f t="shared" ref="P64:P78" si="29">IF(O64&gt;21,"",N64)</f>
        <v>0.30141899649283171</v>
      </c>
      <c r="Q64" s="3">
        <f>IF(ISNUMBER(P64),SUMIF(A:A,A64,P:P),"")</f>
        <v>0.93201774864605458</v>
      </c>
      <c r="R64" s="3">
        <f t="shared" ref="R64:R78" si="30">IFERROR(P64*(1/Q64),"")</f>
        <v>0.32340478164788616</v>
      </c>
      <c r="S64" s="7">
        <f t="shared" ref="S64:S78" si="31">IFERROR(1/R64,"")</f>
        <v>3.0921002308765222</v>
      </c>
    </row>
    <row r="65" spans="1:19" x14ac:dyDescent="0.3">
      <c r="A65" s="1">
        <v>21</v>
      </c>
      <c r="B65" s="5">
        <v>0.65416666666666667</v>
      </c>
      <c r="C65" s="1" t="s">
        <v>19</v>
      </c>
      <c r="D65" s="1">
        <v>6</v>
      </c>
      <c r="E65" s="1">
        <v>2</v>
      </c>
      <c r="F65" s="1" t="s">
        <v>77</v>
      </c>
      <c r="G65" s="1">
        <v>59.76</v>
      </c>
      <c r="H65" s="1">
        <f>1+COUNTIFS(A:A,A65,G:G,"&gt;"&amp;G65)</f>
        <v>2</v>
      </c>
      <c r="I65" s="2">
        <f>AVERAGEIF(A:A,A65,G:G)</f>
        <v>48.580000000000005</v>
      </c>
      <c r="J65" s="2">
        <f t="shared" si="24"/>
        <v>11.179999999999993</v>
      </c>
      <c r="K65" s="2">
        <f t="shared" si="25"/>
        <v>101.17999999999999</v>
      </c>
      <c r="L65" s="2">
        <f t="shared" si="26"/>
        <v>433.02696461448306</v>
      </c>
      <c r="M65" s="2">
        <f>SUMIF(A:A,A65,L:L)</f>
        <v>3554.7995926099907</v>
      </c>
      <c r="N65" s="3">
        <f t="shared" si="27"/>
        <v>0.12181473338601002</v>
      </c>
      <c r="O65" s="6">
        <f t="shared" si="28"/>
        <v>8.209187609771071</v>
      </c>
      <c r="P65" s="3">
        <f t="shared" si="29"/>
        <v>0.12181473338601002</v>
      </c>
      <c r="Q65" s="3">
        <f>IF(ISNUMBER(P65),SUMIF(A:A,A65,P:P),"")</f>
        <v>0.93201774864605458</v>
      </c>
      <c r="R65" s="3">
        <f t="shared" si="30"/>
        <v>0.13070001463273712</v>
      </c>
      <c r="S65" s="7">
        <f t="shared" si="31"/>
        <v>7.6511085542719197</v>
      </c>
    </row>
    <row r="66" spans="1:19" x14ac:dyDescent="0.3">
      <c r="A66" s="1">
        <v>21</v>
      </c>
      <c r="B66" s="5">
        <v>0.65416666666666667</v>
      </c>
      <c r="C66" s="1" t="s">
        <v>19</v>
      </c>
      <c r="D66" s="1">
        <v>6</v>
      </c>
      <c r="E66" s="1">
        <v>6</v>
      </c>
      <c r="F66" s="1" t="s">
        <v>81</v>
      </c>
      <c r="G66" s="1">
        <v>57.47</v>
      </c>
      <c r="H66" s="1">
        <f>1+COUNTIFS(A:A,A66,G:G,"&gt;"&amp;G66)</f>
        <v>3</v>
      </c>
      <c r="I66" s="2">
        <f>AVERAGEIF(A:A,A66,G:G)</f>
        <v>48.580000000000005</v>
      </c>
      <c r="J66" s="2">
        <f t="shared" si="24"/>
        <v>8.8899999999999935</v>
      </c>
      <c r="K66" s="2">
        <f t="shared" si="25"/>
        <v>98.889999999999986</v>
      </c>
      <c r="L66" s="2">
        <f t="shared" si="26"/>
        <v>377.43561581099158</v>
      </c>
      <c r="M66" s="2">
        <f>SUMIF(A:A,A66,L:L)</f>
        <v>3554.7995926099907</v>
      </c>
      <c r="N66" s="3">
        <f t="shared" si="27"/>
        <v>0.10617634158494778</v>
      </c>
      <c r="O66" s="6">
        <f t="shared" si="28"/>
        <v>9.4182939916039281</v>
      </c>
      <c r="P66" s="3">
        <f t="shared" si="29"/>
        <v>0.10617634158494778</v>
      </c>
      <c r="Q66" s="3">
        <f>IF(ISNUMBER(P66),SUMIF(A:A,A66,P:P),"")</f>
        <v>0.93201774864605458</v>
      </c>
      <c r="R66" s="3">
        <f t="shared" si="30"/>
        <v>0.11392094382235803</v>
      </c>
      <c r="S66" s="7">
        <f t="shared" si="31"/>
        <v>8.7780171621413565</v>
      </c>
    </row>
    <row r="67" spans="1:19" x14ac:dyDescent="0.3">
      <c r="A67" s="1">
        <v>21</v>
      </c>
      <c r="B67" s="5">
        <v>0.65416666666666667</v>
      </c>
      <c r="C67" s="1" t="s">
        <v>19</v>
      </c>
      <c r="D67" s="1">
        <v>6</v>
      </c>
      <c r="E67" s="1">
        <v>10</v>
      </c>
      <c r="F67" s="1" t="s">
        <v>85</v>
      </c>
      <c r="G67" s="1">
        <v>53.25</v>
      </c>
      <c r="H67" s="1">
        <f>1+COUNTIFS(A:A,A67,G:G,"&gt;"&amp;G67)</f>
        <v>4</v>
      </c>
      <c r="I67" s="2">
        <f>AVERAGEIF(A:A,A67,G:G)</f>
        <v>48.580000000000005</v>
      </c>
      <c r="J67" s="2">
        <f t="shared" si="24"/>
        <v>4.6699999999999946</v>
      </c>
      <c r="K67" s="2">
        <f t="shared" si="25"/>
        <v>94.669999999999987</v>
      </c>
      <c r="L67" s="2">
        <f t="shared" si="26"/>
        <v>293.00802566791401</v>
      </c>
      <c r="M67" s="2">
        <f>SUMIF(A:A,A67,L:L)</f>
        <v>3554.7995926099907</v>
      </c>
      <c r="N67" s="3">
        <f t="shared" si="27"/>
        <v>8.2426032195188487E-2</v>
      </c>
      <c r="O67" s="6">
        <f t="shared" si="28"/>
        <v>12.132089503373834</v>
      </c>
      <c r="P67" s="3">
        <f t="shared" si="29"/>
        <v>8.2426032195188487E-2</v>
      </c>
      <c r="Q67" s="3">
        <f>IF(ISNUMBER(P67),SUMIF(A:A,A67,P:P),"")</f>
        <v>0.93201774864605458</v>
      </c>
      <c r="R67" s="3">
        <f t="shared" si="30"/>
        <v>8.8438264523319515E-2</v>
      </c>
      <c r="S67" s="7">
        <f t="shared" si="31"/>
        <v>11.307322745306911</v>
      </c>
    </row>
    <row r="68" spans="1:19" x14ac:dyDescent="0.3">
      <c r="A68" s="1">
        <v>21</v>
      </c>
      <c r="B68" s="5">
        <v>0.65416666666666667</v>
      </c>
      <c r="C68" s="1" t="s">
        <v>19</v>
      </c>
      <c r="D68" s="1">
        <v>6</v>
      </c>
      <c r="E68" s="1">
        <v>9</v>
      </c>
      <c r="F68" s="1" t="s">
        <v>84</v>
      </c>
      <c r="G68" s="1">
        <v>52.6</v>
      </c>
      <c r="H68" s="1">
        <f>1+COUNTIFS(A:A,A68,G:G,"&gt;"&amp;G68)</f>
        <v>5</v>
      </c>
      <c r="I68" s="2">
        <f>AVERAGEIF(A:A,A68,G:G)</f>
        <v>48.580000000000005</v>
      </c>
      <c r="J68" s="2">
        <f t="shared" si="24"/>
        <v>4.019999999999996</v>
      </c>
      <c r="K68" s="2">
        <f t="shared" si="25"/>
        <v>94.02</v>
      </c>
      <c r="L68" s="2">
        <f t="shared" si="26"/>
        <v>281.80067647169324</v>
      </c>
      <c r="M68" s="2">
        <f>SUMIF(A:A,A68,L:L)</f>
        <v>3554.7995926099907</v>
      </c>
      <c r="N68" s="3">
        <f t="shared" si="27"/>
        <v>7.9273294915843812E-2</v>
      </c>
      <c r="O68" s="6">
        <f t="shared" si="28"/>
        <v>12.61458857061001</v>
      </c>
      <c r="P68" s="3">
        <f t="shared" si="29"/>
        <v>7.9273294915843812E-2</v>
      </c>
      <c r="Q68" s="3">
        <f>IF(ISNUMBER(P68),SUMIF(A:A,A68,P:P),"")</f>
        <v>0.93201774864605458</v>
      </c>
      <c r="R68" s="3">
        <f t="shared" si="30"/>
        <v>8.5055563620976535E-2</v>
      </c>
      <c r="S68" s="7">
        <f t="shared" si="31"/>
        <v>11.757020439676193</v>
      </c>
    </row>
    <row r="69" spans="1:19" x14ac:dyDescent="0.3">
      <c r="A69" s="1">
        <v>21</v>
      </c>
      <c r="B69" s="5">
        <v>0.65416666666666667</v>
      </c>
      <c r="C69" s="1" t="s">
        <v>19</v>
      </c>
      <c r="D69" s="1">
        <v>6</v>
      </c>
      <c r="E69" s="1">
        <v>3</v>
      </c>
      <c r="F69" s="1" t="s">
        <v>78</v>
      </c>
      <c r="G69" s="1">
        <v>50.13</v>
      </c>
      <c r="H69" s="1">
        <f>1+COUNTIFS(A:A,A69,G:G,"&gt;"&amp;G69)</f>
        <v>6</v>
      </c>
      <c r="I69" s="2">
        <f>AVERAGEIF(A:A,A69,G:G)</f>
        <v>48.580000000000005</v>
      </c>
      <c r="J69" s="2">
        <f t="shared" si="24"/>
        <v>1.5499999999999972</v>
      </c>
      <c r="K69" s="2">
        <f t="shared" si="25"/>
        <v>91.55</v>
      </c>
      <c r="L69" s="2">
        <f t="shared" si="26"/>
        <v>242.9850697269342</v>
      </c>
      <c r="M69" s="2">
        <f>SUMIF(A:A,A69,L:L)</f>
        <v>3554.7995926099907</v>
      </c>
      <c r="N69" s="3">
        <f t="shared" si="27"/>
        <v>6.8354083935440832E-2</v>
      </c>
      <c r="O69" s="6">
        <f t="shared" si="28"/>
        <v>14.629703778116337</v>
      </c>
      <c r="P69" s="3">
        <f t="shared" si="29"/>
        <v>6.8354083935440832E-2</v>
      </c>
      <c r="Q69" s="3">
        <f>IF(ISNUMBER(P69),SUMIF(A:A,A69,P:P),"")</f>
        <v>0.93201774864605458</v>
      </c>
      <c r="R69" s="3">
        <f t="shared" si="30"/>
        <v>7.3339895119743218E-2</v>
      </c>
      <c r="S69" s="7">
        <f t="shared" si="31"/>
        <v>13.635143578638667</v>
      </c>
    </row>
    <row r="70" spans="1:19" x14ac:dyDescent="0.3">
      <c r="A70" s="1">
        <v>21</v>
      </c>
      <c r="B70" s="5">
        <v>0.65416666666666667</v>
      </c>
      <c r="C70" s="1" t="s">
        <v>19</v>
      </c>
      <c r="D70" s="1">
        <v>6</v>
      </c>
      <c r="E70" s="1">
        <v>13</v>
      </c>
      <c r="F70" s="1" t="s">
        <v>87</v>
      </c>
      <c r="G70" s="1">
        <v>48.61</v>
      </c>
      <c r="H70" s="1">
        <f>1+COUNTIFS(A:A,A70,G:G,"&gt;"&amp;G70)</f>
        <v>7</v>
      </c>
      <c r="I70" s="2">
        <f>AVERAGEIF(A:A,A70,G:G)</f>
        <v>48.580000000000005</v>
      </c>
      <c r="J70" s="2">
        <f t="shared" si="24"/>
        <v>2.9999999999994031E-2</v>
      </c>
      <c r="K70" s="2">
        <f t="shared" si="25"/>
        <v>90.03</v>
      </c>
      <c r="L70" s="2">
        <f t="shared" si="26"/>
        <v>221.80530664705273</v>
      </c>
      <c r="M70" s="2">
        <f>SUMIF(A:A,A70,L:L)</f>
        <v>3554.7995926099907</v>
      </c>
      <c r="N70" s="3">
        <f t="shared" si="27"/>
        <v>6.2396008795589999E-2</v>
      </c>
      <c r="O70" s="6">
        <f t="shared" si="28"/>
        <v>16.026666116994932</v>
      </c>
      <c r="P70" s="3">
        <f t="shared" si="29"/>
        <v>6.2396008795589999E-2</v>
      </c>
      <c r="Q70" s="3">
        <f>IF(ISNUMBER(P70),SUMIF(A:A,A70,P:P),"")</f>
        <v>0.93201774864605458</v>
      </c>
      <c r="R70" s="3">
        <f t="shared" si="30"/>
        <v>6.6947232374311438E-2</v>
      </c>
      <c r="S70" s="7">
        <f t="shared" si="31"/>
        <v>14.937137272663621</v>
      </c>
    </row>
    <row r="71" spans="1:19" x14ac:dyDescent="0.3">
      <c r="A71" s="1">
        <v>21</v>
      </c>
      <c r="B71" s="5">
        <v>0.65416666666666667</v>
      </c>
      <c r="C71" s="1" t="s">
        <v>19</v>
      </c>
      <c r="D71" s="1">
        <v>6</v>
      </c>
      <c r="E71" s="1">
        <v>7</v>
      </c>
      <c r="F71" s="1" t="s">
        <v>82</v>
      </c>
      <c r="G71" s="1">
        <v>47.35</v>
      </c>
      <c r="H71" s="1">
        <f>1+COUNTIFS(A:A,A71,G:G,"&gt;"&amp;G71)</f>
        <v>8</v>
      </c>
      <c r="I71" s="2">
        <f>AVERAGEIF(A:A,A71,G:G)</f>
        <v>48.580000000000005</v>
      </c>
      <c r="J71" s="2">
        <f t="shared" si="24"/>
        <v>-1.230000000000004</v>
      </c>
      <c r="K71" s="2">
        <f t="shared" si="25"/>
        <v>88.77</v>
      </c>
      <c r="L71" s="2">
        <f t="shared" si="26"/>
        <v>205.6549984505356</v>
      </c>
      <c r="M71" s="2">
        <f>SUMIF(A:A,A71,L:L)</f>
        <v>3554.7995926099907</v>
      </c>
      <c r="N71" s="3">
        <f t="shared" si="27"/>
        <v>5.7852768656232574E-2</v>
      </c>
      <c r="O71" s="6">
        <f t="shared" si="28"/>
        <v>17.285257442770085</v>
      </c>
      <c r="P71" s="3">
        <f t="shared" si="29"/>
        <v>5.7852768656232574E-2</v>
      </c>
      <c r="Q71" s="3">
        <f>IF(ISNUMBER(P71),SUMIF(A:A,A71,P:P),"")</f>
        <v>0.93201774864605458</v>
      </c>
      <c r="R71" s="3">
        <f t="shared" si="30"/>
        <v>6.2072604025272586E-2</v>
      </c>
      <c r="S71" s="7">
        <f t="shared" si="31"/>
        <v>16.110166726578033</v>
      </c>
    </row>
    <row r="72" spans="1:19" x14ac:dyDescent="0.3">
      <c r="A72" s="1">
        <v>21</v>
      </c>
      <c r="B72" s="5">
        <v>0.65416666666666667</v>
      </c>
      <c r="C72" s="1" t="s">
        <v>19</v>
      </c>
      <c r="D72" s="1">
        <v>6</v>
      </c>
      <c r="E72" s="1">
        <v>8</v>
      </c>
      <c r="F72" s="1" t="s">
        <v>83</v>
      </c>
      <c r="G72" s="1">
        <v>45.67</v>
      </c>
      <c r="H72" s="1">
        <f>1+COUNTIFS(A:A,A72,G:G,"&gt;"&amp;G72)</f>
        <v>9</v>
      </c>
      <c r="I72" s="2">
        <f>AVERAGEIF(A:A,A72,G:G)</f>
        <v>48.580000000000005</v>
      </c>
      <c r="J72" s="2">
        <f t="shared" si="24"/>
        <v>-2.9100000000000037</v>
      </c>
      <c r="K72" s="2">
        <f t="shared" si="25"/>
        <v>87.09</v>
      </c>
      <c r="L72" s="2">
        <f t="shared" si="26"/>
        <v>185.93552986504071</v>
      </c>
      <c r="M72" s="2">
        <f>SUMIF(A:A,A72,L:L)</f>
        <v>3554.7995926099907</v>
      </c>
      <c r="N72" s="3">
        <f t="shared" si="27"/>
        <v>5.2305488683969344E-2</v>
      </c>
      <c r="O72" s="6">
        <f t="shared" si="28"/>
        <v>19.11845248291278</v>
      </c>
      <c r="P72" s="3">
        <f t="shared" si="29"/>
        <v>5.2305488683969344E-2</v>
      </c>
      <c r="Q72" s="3">
        <f>IF(ISNUMBER(P72),SUMIF(A:A,A72,P:P),"")</f>
        <v>0.93201774864605458</v>
      </c>
      <c r="R72" s="3">
        <f t="shared" si="30"/>
        <v>5.6120700233395458E-2</v>
      </c>
      <c r="S72" s="7">
        <f t="shared" si="31"/>
        <v>17.81873704072094</v>
      </c>
    </row>
    <row r="73" spans="1:19" x14ac:dyDescent="0.3">
      <c r="A73" s="1">
        <v>21</v>
      </c>
      <c r="B73" s="5">
        <v>0.65416666666666667</v>
      </c>
      <c r="C73" s="1" t="s">
        <v>19</v>
      </c>
      <c r="D73" s="1">
        <v>6</v>
      </c>
      <c r="E73" s="1">
        <v>5</v>
      </c>
      <c r="F73" s="1" t="s">
        <v>80</v>
      </c>
      <c r="G73" s="1">
        <v>37.4</v>
      </c>
      <c r="H73" s="1">
        <f>1+COUNTIFS(A:A,A73,G:G,"&gt;"&amp;G73)</f>
        <v>10</v>
      </c>
      <c r="I73" s="2">
        <f>AVERAGEIF(A:A,A73,G:G)</f>
        <v>48.580000000000005</v>
      </c>
      <c r="J73" s="2">
        <f t="shared" si="24"/>
        <v>-11.180000000000007</v>
      </c>
      <c r="K73" s="2">
        <f t="shared" si="25"/>
        <v>78.819999999999993</v>
      </c>
      <c r="L73" s="2">
        <f t="shared" si="26"/>
        <v>113.2049621436949</v>
      </c>
      <c r="M73" s="2">
        <f>SUMIF(A:A,A73,L:L)</f>
        <v>3554.7995926099907</v>
      </c>
      <c r="N73" s="3">
        <f t="shared" si="27"/>
        <v>3.1845666455862849E-2</v>
      </c>
      <c r="O73" s="6">
        <f t="shared" si="28"/>
        <v>31.401446767834813</v>
      </c>
      <c r="P73" s="3" t="str">
        <f t="shared" si="29"/>
        <v/>
      </c>
      <c r="Q73" s="3" t="str">
        <f>IF(ISNUMBER(P73),SUMIF(A:A,A73,P:P),"")</f>
        <v/>
      </c>
      <c r="R73" s="3" t="str">
        <f t="shared" si="30"/>
        <v/>
      </c>
      <c r="S73" s="7" t="str">
        <f t="shared" si="31"/>
        <v/>
      </c>
    </row>
    <row r="74" spans="1:19" x14ac:dyDescent="0.3">
      <c r="A74" s="1">
        <v>21</v>
      </c>
      <c r="B74" s="5">
        <v>0.65416666666666667</v>
      </c>
      <c r="C74" s="1" t="s">
        <v>19</v>
      </c>
      <c r="D74" s="1">
        <v>6</v>
      </c>
      <c r="E74" s="1">
        <v>12</v>
      </c>
      <c r="F74" s="1" t="s">
        <v>86</v>
      </c>
      <c r="G74" s="1">
        <v>28.83</v>
      </c>
      <c r="H74" s="1">
        <f>1+COUNTIFS(A:A,A74,G:G,"&gt;"&amp;G74)</f>
        <v>11</v>
      </c>
      <c r="I74" s="2">
        <f>AVERAGEIF(A:A,A74,G:G)</f>
        <v>48.580000000000005</v>
      </c>
      <c r="J74" s="2">
        <f t="shared" si="24"/>
        <v>-19.750000000000007</v>
      </c>
      <c r="K74" s="2">
        <f t="shared" si="25"/>
        <v>70.25</v>
      </c>
      <c r="L74" s="2">
        <f t="shared" si="26"/>
        <v>67.694165870931855</v>
      </c>
      <c r="M74" s="2">
        <f>SUMIF(A:A,A74,L:L)</f>
        <v>3554.7995926099907</v>
      </c>
      <c r="N74" s="3">
        <f t="shared" si="27"/>
        <v>1.9043032977628344E-2</v>
      </c>
      <c r="O74" s="6">
        <f t="shared" si="28"/>
        <v>52.512643399546427</v>
      </c>
      <c r="P74" s="3" t="str">
        <f t="shared" si="29"/>
        <v/>
      </c>
      <c r="Q74" s="3" t="str">
        <f>IF(ISNUMBER(P74),SUMIF(A:A,A74,P:P),"")</f>
        <v/>
      </c>
      <c r="R74" s="3" t="str">
        <f t="shared" si="30"/>
        <v/>
      </c>
      <c r="S74" s="7" t="str">
        <f t="shared" si="31"/>
        <v/>
      </c>
    </row>
    <row r="75" spans="1:19" x14ac:dyDescent="0.3">
      <c r="A75" s="1">
        <v>21</v>
      </c>
      <c r="B75" s="5">
        <v>0.65416666666666667</v>
      </c>
      <c r="C75" s="1" t="s">
        <v>19</v>
      </c>
      <c r="D75" s="1">
        <v>6</v>
      </c>
      <c r="E75" s="1">
        <v>1</v>
      </c>
      <c r="F75" s="1" t="s">
        <v>76</v>
      </c>
      <c r="G75" s="1">
        <v>27.03</v>
      </c>
      <c r="H75" s="1">
        <f>1+COUNTIFS(A:A,A75,G:G,"&gt;"&amp;G75)</f>
        <v>12</v>
      </c>
      <c r="I75" s="2">
        <f>AVERAGEIF(A:A,A75,G:G)</f>
        <v>48.580000000000005</v>
      </c>
      <c r="J75" s="2">
        <f t="shared" si="24"/>
        <v>-21.550000000000004</v>
      </c>
      <c r="K75" s="2">
        <f t="shared" si="25"/>
        <v>68.449999999999989</v>
      </c>
      <c r="L75" s="2">
        <f t="shared" si="26"/>
        <v>60.764151403087709</v>
      </c>
      <c r="M75" s="2">
        <f>SUMIF(A:A,A75,L:L)</f>
        <v>3554.7995926099907</v>
      </c>
      <c r="N75" s="3">
        <f t="shared" si="27"/>
        <v>1.7093551920454031E-2</v>
      </c>
      <c r="O75" s="6">
        <f t="shared" si="28"/>
        <v>58.501591983548288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  <row r="76" spans="1:19" x14ac:dyDescent="0.3">
      <c r="A76" s="1">
        <v>24</v>
      </c>
      <c r="B76" s="5">
        <v>0.68055555555555547</v>
      </c>
      <c r="C76" s="1" t="s">
        <v>19</v>
      </c>
      <c r="D76" s="1">
        <v>7</v>
      </c>
      <c r="E76" s="1">
        <v>1</v>
      </c>
      <c r="F76" s="1" t="s">
        <v>88</v>
      </c>
      <c r="G76" s="1">
        <v>72.2</v>
      </c>
      <c r="H76" s="1">
        <f>1+COUNTIFS(A:A,A76,G:G,"&gt;"&amp;G76)</f>
        <v>1</v>
      </c>
      <c r="I76" s="2">
        <f>AVERAGEIF(A:A,A76,G:G)</f>
        <v>49.9</v>
      </c>
      <c r="J76" s="2">
        <f t="shared" si="24"/>
        <v>22.300000000000004</v>
      </c>
      <c r="K76" s="2">
        <f t="shared" si="25"/>
        <v>112.30000000000001</v>
      </c>
      <c r="L76" s="2">
        <f t="shared" si="26"/>
        <v>843.8713043739557</v>
      </c>
      <c r="M76" s="2">
        <f>SUMIF(A:A,A76,L:L)</f>
        <v>3389.6578659843281</v>
      </c>
      <c r="N76" s="3">
        <f t="shared" si="27"/>
        <v>0.24895471393804006</v>
      </c>
      <c r="O76" s="6">
        <f t="shared" si="28"/>
        <v>4.0167947984663606</v>
      </c>
      <c r="P76" s="3">
        <f t="shared" si="29"/>
        <v>0.24895471393804006</v>
      </c>
      <c r="Q76" s="3">
        <f>IF(ISNUMBER(P76),SUMIF(A:A,A76,P:P),"")</f>
        <v>0.88713446407987051</v>
      </c>
      <c r="R76" s="3">
        <f t="shared" si="30"/>
        <v>0.28062793637067646</v>
      </c>
      <c r="S76" s="7">
        <f t="shared" si="31"/>
        <v>3.563437100856266</v>
      </c>
    </row>
    <row r="77" spans="1:19" x14ac:dyDescent="0.3">
      <c r="A77" s="1">
        <v>24</v>
      </c>
      <c r="B77" s="5">
        <v>0.68055555555555547</v>
      </c>
      <c r="C77" s="1" t="s">
        <v>19</v>
      </c>
      <c r="D77" s="1">
        <v>7</v>
      </c>
      <c r="E77" s="1">
        <v>12</v>
      </c>
      <c r="F77" s="1" t="s">
        <v>99</v>
      </c>
      <c r="G77" s="1">
        <v>60.59</v>
      </c>
      <c r="H77" s="1">
        <f>1+COUNTIFS(A:A,A77,G:G,"&gt;"&amp;G77)</f>
        <v>2</v>
      </c>
      <c r="I77" s="2">
        <f>AVERAGEIF(A:A,A77,G:G)</f>
        <v>49.9</v>
      </c>
      <c r="J77" s="2">
        <f t="shared" si="24"/>
        <v>10.690000000000005</v>
      </c>
      <c r="K77" s="2">
        <f t="shared" si="25"/>
        <v>100.69</v>
      </c>
      <c r="L77" s="2">
        <f t="shared" si="26"/>
        <v>420.48129682278835</v>
      </c>
      <c r="M77" s="2">
        <f>SUMIF(A:A,A77,L:L)</f>
        <v>3389.6578659843281</v>
      </c>
      <c r="N77" s="3">
        <f t="shared" si="27"/>
        <v>0.12404830028492687</v>
      </c>
      <c r="O77" s="6">
        <f t="shared" si="28"/>
        <v>8.0613760745056346</v>
      </c>
      <c r="P77" s="3">
        <f t="shared" si="29"/>
        <v>0.12404830028492687</v>
      </c>
      <c r="Q77" s="3">
        <f>IF(ISNUMBER(P77),SUMIF(A:A,A77,P:P),"")</f>
        <v>0.88713446407987051</v>
      </c>
      <c r="R77" s="3">
        <f t="shared" si="30"/>
        <v>0.13983032483535501</v>
      </c>
      <c r="S77" s="7">
        <f t="shared" si="31"/>
        <v>7.1515245436028465</v>
      </c>
    </row>
    <row r="78" spans="1:19" x14ac:dyDescent="0.3">
      <c r="A78" s="1">
        <v>24</v>
      </c>
      <c r="B78" s="5">
        <v>0.68055555555555547</v>
      </c>
      <c r="C78" s="1" t="s">
        <v>19</v>
      </c>
      <c r="D78" s="1">
        <v>7</v>
      </c>
      <c r="E78" s="1">
        <v>11</v>
      </c>
      <c r="F78" s="1" t="s">
        <v>98</v>
      </c>
      <c r="G78" s="1">
        <v>60.4</v>
      </c>
      <c r="H78" s="1">
        <f>1+COUNTIFS(A:A,A78,G:G,"&gt;"&amp;G78)</f>
        <v>3</v>
      </c>
      <c r="I78" s="2">
        <f>AVERAGEIF(A:A,A78,G:G)</f>
        <v>49.9</v>
      </c>
      <c r="J78" s="2">
        <f t="shared" si="24"/>
        <v>10.5</v>
      </c>
      <c r="K78" s="2">
        <f t="shared" si="25"/>
        <v>100.5</v>
      </c>
      <c r="L78" s="2">
        <f t="shared" si="26"/>
        <v>415.71502938198569</v>
      </c>
      <c r="M78" s="2">
        <f>SUMIF(A:A,A78,L:L)</f>
        <v>3389.6578659843281</v>
      </c>
      <c r="N78" s="3">
        <f t="shared" si="27"/>
        <v>0.122642179776827</v>
      </c>
      <c r="O78" s="6">
        <f t="shared" si="28"/>
        <v>8.1538015862055655</v>
      </c>
      <c r="P78" s="3">
        <f t="shared" si="29"/>
        <v>0.122642179776827</v>
      </c>
      <c r="Q78" s="3">
        <f>IF(ISNUMBER(P78),SUMIF(A:A,A78,P:P),"")</f>
        <v>0.88713446407987051</v>
      </c>
      <c r="R78" s="3">
        <f t="shared" si="30"/>
        <v>0.13824531087745598</v>
      </c>
      <c r="S78" s="7">
        <f t="shared" si="31"/>
        <v>7.2335184003920716</v>
      </c>
    </row>
    <row r="79" spans="1:19" x14ac:dyDescent="0.3">
      <c r="A79" s="1">
        <v>24</v>
      </c>
      <c r="B79" s="5">
        <v>0.68055555555555547</v>
      </c>
      <c r="C79" s="1" t="s">
        <v>19</v>
      </c>
      <c r="D79" s="1">
        <v>7</v>
      </c>
      <c r="E79" s="1">
        <v>2</v>
      </c>
      <c r="F79" s="1" t="s">
        <v>89</v>
      </c>
      <c r="G79" s="1">
        <v>55.44</v>
      </c>
      <c r="H79" s="1">
        <f>1+COUNTIFS(A:A,A79,G:G,"&gt;"&amp;G79)</f>
        <v>4</v>
      </c>
      <c r="I79" s="2">
        <f>AVERAGEIF(A:A,A79,G:G)</f>
        <v>49.9</v>
      </c>
      <c r="J79" s="2">
        <f t="shared" ref="J79:J87" si="32">G79-I79</f>
        <v>5.5399999999999991</v>
      </c>
      <c r="K79" s="2">
        <f t="shared" ref="K79:K87" si="33">90+J79</f>
        <v>95.539999999999992</v>
      </c>
      <c r="L79" s="2">
        <f t="shared" ref="L79:L87" si="34">EXP(0.06*K79)</f>
        <v>308.70928228299653</v>
      </c>
      <c r="M79" s="2">
        <f>SUMIF(A:A,A79,L:L)</f>
        <v>3389.6578659843281</v>
      </c>
      <c r="N79" s="3">
        <f t="shared" ref="N79:N87" si="35">L79/M79</f>
        <v>9.1073876623636751E-2</v>
      </c>
      <c r="O79" s="6">
        <f t="shared" ref="O79:O87" si="36">1/N79</f>
        <v>10.980097005560717</v>
      </c>
      <c r="P79" s="3">
        <f t="shared" ref="P79:P87" si="37">IF(O79&gt;21,"",N79)</f>
        <v>9.1073876623636751E-2</v>
      </c>
      <c r="Q79" s="3">
        <f>IF(ISNUMBER(P79),SUMIF(A:A,A79,P:P),"")</f>
        <v>0.88713446407987051</v>
      </c>
      <c r="R79" s="3">
        <f t="shared" ref="R79:R87" si="38">IFERROR(P79*(1/Q79),"")</f>
        <v>0.10266073556064348</v>
      </c>
      <c r="S79" s="7">
        <f t="shared" ref="S79:S87" si="39">IFERROR(1/R79,"")</f>
        <v>9.7408224725730967</v>
      </c>
    </row>
    <row r="80" spans="1:19" x14ac:dyDescent="0.3">
      <c r="A80" s="1">
        <v>24</v>
      </c>
      <c r="B80" s="5">
        <v>0.68055555555555547</v>
      </c>
      <c r="C80" s="1" t="s">
        <v>19</v>
      </c>
      <c r="D80" s="1">
        <v>7</v>
      </c>
      <c r="E80" s="1">
        <v>5</v>
      </c>
      <c r="F80" s="1" t="s">
        <v>92</v>
      </c>
      <c r="G80" s="1">
        <v>55.15</v>
      </c>
      <c r="H80" s="1">
        <f>1+COUNTIFS(A:A,A80,G:G,"&gt;"&amp;G80)</f>
        <v>5</v>
      </c>
      <c r="I80" s="2">
        <f>AVERAGEIF(A:A,A80,G:G)</f>
        <v>49.9</v>
      </c>
      <c r="J80" s="2">
        <f t="shared" si="32"/>
        <v>5.25</v>
      </c>
      <c r="K80" s="2">
        <f t="shared" si="33"/>
        <v>95.25</v>
      </c>
      <c r="L80" s="2">
        <f t="shared" si="34"/>
        <v>303.38420330940738</v>
      </c>
      <c r="M80" s="2">
        <f>SUMIF(A:A,A80,L:L)</f>
        <v>3389.6578659843281</v>
      </c>
      <c r="N80" s="3">
        <f t="shared" si="35"/>
        <v>8.9502898317233903E-2</v>
      </c>
      <c r="O80" s="6">
        <f t="shared" si="36"/>
        <v>11.172822543194098</v>
      </c>
      <c r="P80" s="3">
        <f t="shared" si="37"/>
        <v>8.9502898317233903E-2</v>
      </c>
      <c r="Q80" s="3">
        <f>IF(ISNUMBER(P80),SUMIF(A:A,A80,P:P),"")</f>
        <v>0.88713446407987051</v>
      </c>
      <c r="R80" s="3">
        <f t="shared" si="38"/>
        <v>0.10088988979823445</v>
      </c>
      <c r="S80" s="7">
        <f t="shared" si="39"/>
        <v>9.91179593911599</v>
      </c>
    </row>
    <row r="81" spans="1:19" x14ac:dyDescent="0.3">
      <c r="A81" s="1">
        <v>24</v>
      </c>
      <c r="B81" s="5">
        <v>0.68055555555555547</v>
      </c>
      <c r="C81" s="1" t="s">
        <v>19</v>
      </c>
      <c r="D81" s="1">
        <v>7</v>
      </c>
      <c r="E81" s="1">
        <v>10</v>
      </c>
      <c r="F81" s="1" t="s">
        <v>97</v>
      </c>
      <c r="G81" s="1">
        <v>53.57</v>
      </c>
      <c r="H81" s="1">
        <f>1+COUNTIFS(A:A,A81,G:G,"&gt;"&amp;G81)</f>
        <v>6</v>
      </c>
      <c r="I81" s="2">
        <f>AVERAGEIF(A:A,A81,G:G)</f>
        <v>49.9</v>
      </c>
      <c r="J81" s="2">
        <f t="shared" si="32"/>
        <v>3.6700000000000017</v>
      </c>
      <c r="K81" s="2">
        <f t="shared" si="33"/>
        <v>93.67</v>
      </c>
      <c r="L81" s="2">
        <f t="shared" si="34"/>
        <v>275.94456662958476</v>
      </c>
      <c r="M81" s="2">
        <f>SUMIF(A:A,A81,L:L)</f>
        <v>3389.6578659843281</v>
      </c>
      <c r="N81" s="3">
        <f t="shared" si="35"/>
        <v>8.1407793216750735E-2</v>
      </c>
      <c r="O81" s="6">
        <f t="shared" si="36"/>
        <v>12.283836233436146</v>
      </c>
      <c r="P81" s="3">
        <f t="shared" si="37"/>
        <v>8.1407793216750735E-2</v>
      </c>
      <c r="Q81" s="3">
        <f>IF(ISNUMBER(P81),SUMIF(A:A,A81,P:P),"")</f>
        <v>0.88713446407987051</v>
      </c>
      <c r="R81" s="3">
        <f t="shared" si="38"/>
        <v>9.1764886286078762E-2</v>
      </c>
      <c r="S81" s="7">
        <f t="shared" si="39"/>
        <v>10.897414473794269</v>
      </c>
    </row>
    <row r="82" spans="1:19" x14ac:dyDescent="0.3">
      <c r="A82" s="1">
        <v>24</v>
      </c>
      <c r="B82" s="5">
        <v>0.68055555555555547</v>
      </c>
      <c r="C82" s="1" t="s">
        <v>19</v>
      </c>
      <c r="D82" s="1">
        <v>7</v>
      </c>
      <c r="E82" s="1">
        <v>7</v>
      </c>
      <c r="F82" s="1" t="s">
        <v>94</v>
      </c>
      <c r="G82" s="1">
        <v>51.6</v>
      </c>
      <c r="H82" s="1">
        <f>1+COUNTIFS(A:A,A82,G:G,"&gt;"&amp;G82)</f>
        <v>7</v>
      </c>
      <c r="I82" s="2">
        <f>AVERAGEIF(A:A,A82,G:G)</f>
        <v>49.9</v>
      </c>
      <c r="J82" s="2">
        <f t="shared" si="32"/>
        <v>1.7000000000000028</v>
      </c>
      <c r="K82" s="2">
        <f t="shared" si="33"/>
        <v>91.7</v>
      </c>
      <c r="L82" s="2">
        <f t="shared" si="34"/>
        <v>245.18180583903239</v>
      </c>
      <c r="M82" s="2">
        <f>SUMIF(A:A,A82,L:L)</f>
        <v>3389.6578659843281</v>
      </c>
      <c r="N82" s="3">
        <f t="shared" si="35"/>
        <v>7.2332316573735872E-2</v>
      </c>
      <c r="O82" s="6">
        <f t="shared" si="36"/>
        <v>13.825079126016872</v>
      </c>
      <c r="P82" s="3">
        <f t="shared" si="37"/>
        <v>7.2332316573735872E-2</v>
      </c>
      <c r="Q82" s="3">
        <f>IF(ISNUMBER(P82),SUMIF(A:A,A82,P:P),"")</f>
        <v>0.88713446407987051</v>
      </c>
      <c r="R82" s="3">
        <f t="shared" si="38"/>
        <v>8.1534783623538332E-2</v>
      </c>
      <c r="S82" s="7">
        <f t="shared" si="39"/>
        <v>12.264704161320781</v>
      </c>
    </row>
    <row r="83" spans="1:19" x14ac:dyDescent="0.3">
      <c r="A83" s="1">
        <v>24</v>
      </c>
      <c r="B83" s="5">
        <v>0.68055555555555547</v>
      </c>
      <c r="C83" s="1" t="s">
        <v>19</v>
      </c>
      <c r="D83" s="1">
        <v>7</v>
      </c>
      <c r="E83" s="1">
        <v>9</v>
      </c>
      <c r="F83" s="1" t="s">
        <v>96</v>
      </c>
      <c r="G83" s="1">
        <v>47.68</v>
      </c>
      <c r="H83" s="1">
        <f>1+COUNTIFS(A:A,A83,G:G,"&gt;"&amp;G83)</f>
        <v>8</v>
      </c>
      <c r="I83" s="2">
        <f>AVERAGEIF(A:A,A83,G:G)</f>
        <v>49.9</v>
      </c>
      <c r="J83" s="2">
        <f t="shared" si="32"/>
        <v>-2.2199999999999989</v>
      </c>
      <c r="K83" s="2">
        <f t="shared" si="33"/>
        <v>87.78</v>
      </c>
      <c r="L83" s="2">
        <f t="shared" si="34"/>
        <v>193.79482571437376</v>
      </c>
      <c r="M83" s="2">
        <f>SUMIF(A:A,A83,L:L)</f>
        <v>3389.6578659843281</v>
      </c>
      <c r="N83" s="3">
        <f t="shared" si="35"/>
        <v>5.7172385348719365E-2</v>
      </c>
      <c r="O83" s="6">
        <f t="shared" si="36"/>
        <v>17.490961657460378</v>
      </c>
      <c r="P83" s="3">
        <f t="shared" si="37"/>
        <v>5.7172385348719365E-2</v>
      </c>
      <c r="Q83" s="3">
        <f>IF(ISNUMBER(P83),SUMIF(A:A,A83,P:P),"")</f>
        <v>0.88713446407987051</v>
      </c>
      <c r="R83" s="3">
        <f t="shared" si="38"/>
        <v>6.4446132648017629E-2</v>
      </c>
      <c r="S83" s="7">
        <f t="shared" si="39"/>
        <v>15.516834896232677</v>
      </c>
    </row>
    <row r="84" spans="1:19" x14ac:dyDescent="0.3">
      <c r="A84" s="1">
        <v>24</v>
      </c>
      <c r="B84" s="5">
        <v>0.68055555555555547</v>
      </c>
      <c r="C84" s="1" t="s">
        <v>19</v>
      </c>
      <c r="D84" s="1">
        <v>7</v>
      </c>
      <c r="E84" s="1">
        <v>6</v>
      </c>
      <c r="F84" s="1" t="s">
        <v>93</v>
      </c>
      <c r="G84" s="1">
        <v>40.51</v>
      </c>
      <c r="H84" s="1">
        <f>1+COUNTIFS(A:A,A84,G:G,"&gt;"&amp;G84)</f>
        <v>9</v>
      </c>
      <c r="I84" s="2">
        <f>AVERAGEIF(A:A,A84,G:G)</f>
        <v>49.9</v>
      </c>
      <c r="J84" s="2">
        <f t="shared" si="32"/>
        <v>-9.39</v>
      </c>
      <c r="K84" s="2">
        <f t="shared" si="33"/>
        <v>80.61</v>
      </c>
      <c r="L84" s="2">
        <f t="shared" si="34"/>
        <v>126.04008609933051</v>
      </c>
      <c r="M84" s="2">
        <f>SUMIF(A:A,A84,L:L)</f>
        <v>3389.6578659843281</v>
      </c>
      <c r="N84" s="3">
        <f t="shared" si="35"/>
        <v>3.7183719148814312E-2</v>
      </c>
      <c r="O84" s="6">
        <f t="shared" si="36"/>
        <v>26.893490562303995</v>
      </c>
      <c r="P84" s="3" t="str">
        <f t="shared" si="37"/>
        <v/>
      </c>
      <c r="Q84" s="3" t="str">
        <f>IF(ISNUMBER(P84),SUMIF(A:A,A84,P:P),"")</f>
        <v/>
      </c>
      <c r="R84" s="3" t="str">
        <f t="shared" si="38"/>
        <v/>
      </c>
      <c r="S84" s="7" t="str">
        <f t="shared" si="39"/>
        <v/>
      </c>
    </row>
    <row r="85" spans="1:19" x14ac:dyDescent="0.3">
      <c r="A85" s="1">
        <v>24</v>
      </c>
      <c r="B85" s="5">
        <v>0.68055555555555547</v>
      </c>
      <c r="C85" s="1" t="s">
        <v>19</v>
      </c>
      <c r="D85" s="1">
        <v>7</v>
      </c>
      <c r="E85" s="1">
        <v>3</v>
      </c>
      <c r="F85" s="1" t="s">
        <v>90</v>
      </c>
      <c r="G85" s="1">
        <v>36.99</v>
      </c>
      <c r="H85" s="1">
        <f>1+COUNTIFS(A:A,A85,G:G,"&gt;"&amp;G85)</f>
        <v>10</v>
      </c>
      <c r="I85" s="2">
        <f>AVERAGEIF(A:A,A85,G:G)</f>
        <v>49.9</v>
      </c>
      <c r="J85" s="2">
        <f t="shared" si="32"/>
        <v>-12.909999999999997</v>
      </c>
      <c r="K85" s="2">
        <f t="shared" si="33"/>
        <v>77.09</v>
      </c>
      <c r="L85" s="2">
        <f t="shared" si="34"/>
        <v>102.04358235324274</v>
      </c>
      <c r="M85" s="2">
        <f>SUMIF(A:A,A85,L:L)</f>
        <v>3389.6578659843281</v>
      </c>
      <c r="N85" s="3">
        <f t="shared" si="35"/>
        <v>3.0104389996779262E-2</v>
      </c>
      <c r="O85" s="6">
        <f t="shared" si="36"/>
        <v>33.217746651135784</v>
      </c>
      <c r="P85" s="3" t="str">
        <f t="shared" si="37"/>
        <v/>
      </c>
      <c r="Q85" s="3" t="str">
        <f>IF(ISNUMBER(P85),SUMIF(A:A,A85,P:P),"")</f>
        <v/>
      </c>
      <c r="R85" s="3" t="str">
        <f t="shared" si="38"/>
        <v/>
      </c>
      <c r="S85" s="7" t="str">
        <f t="shared" si="39"/>
        <v/>
      </c>
    </row>
    <row r="86" spans="1:19" x14ac:dyDescent="0.3">
      <c r="A86" s="1">
        <v>24</v>
      </c>
      <c r="B86" s="5">
        <v>0.68055555555555547</v>
      </c>
      <c r="C86" s="1" t="s">
        <v>19</v>
      </c>
      <c r="D86" s="1">
        <v>7</v>
      </c>
      <c r="E86" s="1">
        <v>8</v>
      </c>
      <c r="F86" s="1" t="s">
        <v>95</v>
      </c>
      <c r="G86" s="1">
        <v>33.04</v>
      </c>
      <c r="H86" s="1">
        <f>1+COUNTIFS(A:A,A86,G:G,"&gt;"&amp;G86)</f>
        <v>11</v>
      </c>
      <c r="I86" s="2">
        <f>AVERAGEIF(A:A,A86,G:G)</f>
        <v>49.9</v>
      </c>
      <c r="J86" s="2">
        <f t="shared" si="32"/>
        <v>-16.86</v>
      </c>
      <c r="K86" s="2">
        <f t="shared" si="33"/>
        <v>73.14</v>
      </c>
      <c r="L86" s="2">
        <f t="shared" si="34"/>
        <v>80.511497474816011</v>
      </c>
      <c r="M86" s="2">
        <f>SUMIF(A:A,A86,L:L)</f>
        <v>3389.6578659843281</v>
      </c>
      <c r="N86" s="3">
        <f t="shared" si="35"/>
        <v>2.375210143854331E-2</v>
      </c>
      <c r="O86" s="6">
        <f t="shared" si="36"/>
        <v>42.101537945491735</v>
      </c>
      <c r="P86" s="3" t="str">
        <f t="shared" si="37"/>
        <v/>
      </c>
      <c r="Q86" s="3" t="str">
        <f>IF(ISNUMBER(P86),SUMIF(A:A,A86,P:P),"")</f>
        <v/>
      </c>
      <c r="R86" s="3" t="str">
        <f t="shared" si="38"/>
        <v/>
      </c>
      <c r="S86" s="7" t="str">
        <f t="shared" si="39"/>
        <v/>
      </c>
    </row>
    <row r="87" spans="1:19" x14ac:dyDescent="0.3">
      <c r="A87" s="1">
        <v>24</v>
      </c>
      <c r="B87" s="5">
        <v>0.68055555555555547</v>
      </c>
      <c r="C87" s="1" t="s">
        <v>19</v>
      </c>
      <c r="D87" s="1">
        <v>7</v>
      </c>
      <c r="E87" s="1">
        <v>4</v>
      </c>
      <c r="F87" s="1" t="s">
        <v>91</v>
      </c>
      <c r="G87" s="1">
        <v>31.63</v>
      </c>
      <c r="H87" s="1">
        <f>1+COUNTIFS(A:A,A87,G:G,"&gt;"&amp;G87)</f>
        <v>12</v>
      </c>
      <c r="I87" s="2">
        <f>AVERAGEIF(A:A,A87,G:G)</f>
        <v>49.9</v>
      </c>
      <c r="J87" s="2">
        <f t="shared" si="32"/>
        <v>-18.27</v>
      </c>
      <c r="K87" s="2">
        <f t="shared" si="33"/>
        <v>71.73</v>
      </c>
      <c r="L87" s="2">
        <f t="shared" si="34"/>
        <v>73.980385702814743</v>
      </c>
      <c r="M87" s="2">
        <f>SUMIF(A:A,A87,L:L)</f>
        <v>3389.6578659843281</v>
      </c>
      <c r="N87" s="3">
        <f t="shared" si="35"/>
        <v>2.1825325335992712E-2</v>
      </c>
      <c r="O87" s="6">
        <f t="shared" si="36"/>
        <v>45.818331896793033</v>
      </c>
      <c r="P87" s="3" t="str">
        <f t="shared" si="37"/>
        <v/>
      </c>
      <c r="Q87" s="3" t="str">
        <f>IF(ISNUMBER(P87),SUMIF(A:A,A87,P:P),"")</f>
        <v/>
      </c>
      <c r="R87" s="3" t="str">
        <f t="shared" si="38"/>
        <v/>
      </c>
      <c r="S87" s="7" t="str">
        <f t="shared" si="39"/>
        <v/>
      </c>
    </row>
  </sheetData>
  <autoFilter ref="A7:S27" xr:uid="{00000000-0009-0000-0000-000000000000}"/>
  <sortState xmlns:xlrd2="http://schemas.microsoft.com/office/spreadsheetml/2017/richdata2" ref="A8:T87">
    <sortCondition ref="B8:B87"/>
    <sortCondition ref="H8:H87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4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3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2022-07-04T23:22:27Z</cp:lastPrinted>
  <dcterms:created xsi:type="dcterms:W3CDTF">2016-03-11T05:58:01Z</dcterms:created>
  <dcterms:modified xsi:type="dcterms:W3CDTF">2022-07-04T23:22:38Z</dcterms:modified>
</cp:coreProperties>
</file>