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6FB82A1F-3758-4452-B3D6-AD3CFDA362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9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29062022 - PREMIUM'!$A$7:$S$7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 s="1"/>
  <c r="K10" i="1" s="1"/>
  <c r="L10" i="1" s="1"/>
  <c r="H11" i="1"/>
  <c r="I11" i="1"/>
  <c r="J11" i="1" s="1"/>
  <c r="K11" i="1" s="1"/>
  <c r="L11" i="1" s="1"/>
  <c r="H12" i="1"/>
  <c r="I12" i="1"/>
  <c r="J12" i="1" s="1"/>
  <c r="K12" i="1" s="1"/>
  <c r="L12" i="1" s="1"/>
  <c r="H15" i="1"/>
  <c r="I15" i="1"/>
  <c r="J15" i="1" s="1"/>
  <c r="K15" i="1" s="1"/>
  <c r="L15" i="1" s="1"/>
  <c r="H14" i="1"/>
  <c r="I14" i="1"/>
  <c r="J14" i="1" s="1"/>
  <c r="K14" i="1" s="1"/>
  <c r="L14" i="1" s="1"/>
  <c r="H18" i="1"/>
  <c r="I18" i="1"/>
  <c r="J18" i="1" s="1"/>
  <c r="K18" i="1" s="1"/>
  <c r="L18" i="1" s="1"/>
  <c r="H17" i="1"/>
  <c r="I17" i="1"/>
  <c r="J17" i="1" s="1"/>
  <c r="K17" i="1" s="1"/>
  <c r="L17" i="1" s="1"/>
  <c r="H24" i="1"/>
  <c r="I24" i="1"/>
  <c r="J24" i="1" s="1"/>
  <c r="K24" i="1" s="1"/>
  <c r="L24" i="1" s="1"/>
  <c r="H21" i="1"/>
  <c r="I21" i="1"/>
  <c r="J21" i="1" s="1"/>
  <c r="K21" i="1" s="1"/>
  <c r="L21" i="1" s="1"/>
  <c r="H20" i="1"/>
  <c r="I20" i="1"/>
  <c r="J20" i="1" s="1"/>
  <c r="K20" i="1" s="1"/>
  <c r="L20" i="1" s="1"/>
  <c r="H23" i="1"/>
  <c r="I23" i="1"/>
  <c r="J23" i="1" s="1"/>
  <c r="K23" i="1" s="1"/>
  <c r="L23" i="1" s="1"/>
  <c r="H16" i="1"/>
  <c r="I16" i="1"/>
  <c r="J16" i="1" s="1"/>
  <c r="K16" i="1" s="1"/>
  <c r="L16" i="1" s="1"/>
  <c r="H19" i="1"/>
  <c r="I19" i="1"/>
  <c r="J19" i="1" s="1"/>
  <c r="K19" i="1" s="1"/>
  <c r="L19" i="1" s="1"/>
  <c r="H22" i="1"/>
  <c r="I22" i="1"/>
  <c r="J22" i="1" s="1"/>
  <c r="K22" i="1" s="1"/>
  <c r="L22" i="1" s="1"/>
  <c r="H25" i="1"/>
  <c r="I25" i="1"/>
  <c r="J25" i="1" s="1"/>
  <c r="K25" i="1" s="1"/>
  <c r="L25" i="1" s="1"/>
  <c r="H31" i="1"/>
  <c r="I31" i="1"/>
  <c r="J31" i="1" s="1"/>
  <c r="K31" i="1" s="1"/>
  <c r="L31" i="1" s="1"/>
  <c r="H28" i="1"/>
  <c r="I28" i="1"/>
  <c r="J28" i="1" s="1"/>
  <c r="K28" i="1" s="1"/>
  <c r="L28" i="1" s="1"/>
  <c r="H27" i="1"/>
  <c r="I27" i="1"/>
  <c r="J27" i="1" s="1"/>
  <c r="K27" i="1" s="1"/>
  <c r="L27" i="1" s="1"/>
  <c r="H26" i="1"/>
  <c r="I26" i="1"/>
  <c r="J26" i="1" s="1"/>
  <c r="K26" i="1" s="1"/>
  <c r="L26" i="1" s="1"/>
  <c r="H32" i="1"/>
  <c r="I32" i="1"/>
  <c r="J32" i="1" s="1"/>
  <c r="K32" i="1" s="1"/>
  <c r="L32" i="1" s="1"/>
  <c r="H29" i="1"/>
  <c r="I29" i="1"/>
  <c r="J29" i="1" s="1"/>
  <c r="K29" i="1" s="1"/>
  <c r="L29" i="1" s="1"/>
  <c r="H30" i="1"/>
  <c r="I30" i="1"/>
  <c r="J30" i="1" s="1"/>
  <c r="K30" i="1" s="1"/>
  <c r="L30" i="1" s="1"/>
  <c r="H33" i="1"/>
  <c r="I33" i="1"/>
  <c r="J33" i="1" s="1"/>
  <c r="K33" i="1" s="1"/>
  <c r="L33" i="1" s="1"/>
  <c r="H34" i="1"/>
  <c r="I34" i="1"/>
  <c r="J34" i="1" s="1"/>
  <c r="K34" i="1" s="1"/>
  <c r="L34" i="1" s="1"/>
  <c r="H36" i="1"/>
  <c r="I36" i="1"/>
  <c r="J36" i="1" s="1"/>
  <c r="K36" i="1" s="1"/>
  <c r="L36" i="1" s="1"/>
  <c r="H40" i="1"/>
  <c r="I40" i="1"/>
  <c r="J40" i="1" s="1"/>
  <c r="K40" i="1" s="1"/>
  <c r="L40" i="1" s="1"/>
  <c r="H37" i="1"/>
  <c r="I37" i="1"/>
  <c r="J37" i="1" s="1"/>
  <c r="K37" i="1" s="1"/>
  <c r="L37" i="1" s="1"/>
  <c r="H38" i="1"/>
  <c r="I38" i="1"/>
  <c r="J38" i="1" s="1"/>
  <c r="K38" i="1" s="1"/>
  <c r="L38" i="1" s="1"/>
  <c r="H42" i="1"/>
  <c r="I42" i="1"/>
  <c r="J42" i="1" s="1"/>
  <c r="K42" i="1" s="1"/>
  <c r="L42" i="1" s="1"/>
  <c r="H35" i="1"/>
  <c r="I35" i="1"/>
  <c r="J35" i="1" s="1"/>
  <c r="K35" i="1" s="1"/>
  <c r="L35" i="1" s="1"/>
  <c r="H47" i="1"/>
  <c r="I47" i="1"/>
  <c r="J47" i="1" s="1"/>
  <c r="K47" i="1" s="1"/>
  <c r="L47" i="1" s="1"/>
  <c r="H41" i="1"/>
  <c r="I41" i="1"/>
  <c r="J41" i="1" s="1"/>
  <c r="K41" i="1" s="1"/>
  <c r="L41" i="1" s="1"/>
  <c r="H43" i="1"/>
  <c r="I43" i="1"/>
  <c r="J43" i="1" s="1"/>
  <c r="K43" i="1" s="1"/>
  <c r="L43" i="1" s="1"/>
  <c r="H45" i="1"/>
  <c r="I45" i="1"/>
  <c r="J45" i="1" s="1"/>
  <c r="K45" i="1" s="1"/>
  <c r="L45" i="1" s="1"/>
  <c r="H39" i="1"/>
  <c r="I39" i="1"/>
  <c r="J39" i="1" s="1"/>
  <c r="K39" i="1" s="1"/>
  <c r="L39" i="1" s="1"/>
  <c r="H46" i="1"/>
  <c r="I46" i="1"/>
  <c r="J46" i="1" s="1"/>
  <c r="K46" i="1" s="1"/>
  <c r="L46" i="1" s="1"/>
  <c r="H44" i="1"/>
  <c r="I44" i="1"/>
  <c r="J44" i="1" s="1"/>
  <c r="K44" i="1" s="1"/>
  <c r="L44" i="1" s="1"/>
  <c r="H48" i="1"/>
  <c r="I48" i="1"/>
  <c r="J48" i="1" s="1"/>
  <c r="K48" i="1" s="1"/>
  <c r="L48" i="1" s="1"/>
  <c r="H51" i="1"/>
  <c r="I51" i="1"/>
  <c r="J51" i="1" s="1"/>
  <c r="K51" i="1" s="1"/>
  <c r="L51" i="1" s="1"/>
  <c r="H55" i="1"/>
  <c r="I55" i="1"/>
  <c r="J55" i="1" s="1"/>
  <c r="K55" i="1" s="1"/>
  <c r="L55" i="1" s="1"/>
  <c r="H49" i="1"/>
  <c r="I49" i="1"/>
  <c r="J49" i="1" s="1"/>
  <c r="K49" i="1" s="1"/>
  <c r="L49" i="1" s="1"/>
  <c r="H52" i="1"/>
  <c r="I52" i="1"/>
  <c r="J52" i="1" s="1"/>
  <c r="K52" i="1" s="1"/>
  <c r="L52" i="1" s="1"/>
  <c r="H50" i="1"/>
  <c r="I50" i="1"/>
  <c r="J50" i="1" s="1"/>
  <c r="K50" i="1" s="1"/>
  <c r="L50" i="1" s="1"/>
  <c r="H57" i="1"/>
  <c r="I57" i="1"/>
  <c r="J57" i="1" s="1"/>
  <c r="K57" i="1" s="1"/>
  <c r="L57" i="1" s="1"/>
  <c r="H58" i="1"/>
  <c r="I58" i="1"/>
  <c r="J58" i="1" s="1"/>
  <c r="K58" i="1" s="1"/>
  <c r="L58" i="1" s="1"/>
  <c r="H53" i="1"/>
  <c r="I53" i="1"/>
  <c r="J53" i="1" s="1"/>
  <c r="K53" i="1" s="1"/>
  <c r="L53" i="1" s="1"/>
  <c r="H56" i="1"/>
  <c r="I56" i="1"/>
  <c r="J56" i="1" s="1"/>
  <c r="K56" i="1" s="1"/>
  <c r="L56" i="1" s="1"/>
  <c r="H54" i="1"/>
  <c r="I54" i="1"/>
  <c r="J54" i="1" s="1"/>
  <c r="K54" i="1" s="1"/>
  <c r="L54" i="1" s="1"/>
  <c r="H59" i="1"/>
  <c r="I59" i="1"/>
  <c r="J59" i="1" s="1"/>
  <c r="K59" i="1" s="1"/>
  <c r="L59" i="1" s="1"/>
  <c r="H62" i="1"/>
  <c r="I62" i="1"/>
  <c r="J62" i="1" s="1"/>
  <c r="K62" i="1" s="1"/>
  <c r="L62" i="1" s="1"/>
  <c r="H67" i="1"/>
  <c r="I67" i="1"/>
  <c r="J67" i="1" s="1"/>
  <c r="K67" i="1" s="1"/>
  <c r="L67" i="1" s="1"/>
  <c r="H66" i="1"/>
  <c r="I66" i="1"/>
  <c r="J66" i="1" s="1"/>
  <c r="K66" i="1" s="1"/>
  <c r="L66" i="1" s="1"/>
  <c r="H63" i="1"/>
  <c r="I63" i="1"/>
  <c r="J63" i="1" s="1"/>
  <c r="K63" i="1" s="1"/>
  <c r="L63" i="1" s="1"/>
  <c r="H60" i="1"/>
  <c r="I60" i="1"/>
  <c r="J60" i="1" s="1"/>
  <c r="K60" i="1" s="1"/>
  <c r="L60" i="1" s="1"/>
  <c r="H64" i="1"/>
  <c r="I64" i="1"/>
  <c r="J64" i="1" s="1"/>
  <c r="K64" i="1" s="1"/>
  <c r="L64" i="1" s="1"/>
  <c r="H65" i="1"/>
  <c r="I65" i="1"/>
  <c r="J65" i="1" s="1"/>
  <c r="K65" i="1" s="1"/>
  <c r="L65" i="1" s="1"/>
  <c r="H69" i="1"/>
  <c r="I69" i="1"/>
  <c r="J69" i="1" s="1"/>
  <c r="K69" i="1" s="1"/>
  <c r="L69" i="1" s="1"/>
  <c r="H61" i="1"/>
  <c r="I61" i="1"/>
  <c r="J61" i="1" s="1"/>
  <c r="K61" i="1" s="1"/>
  <c r="L61" i="1" s="1"/>
  <c r="H70" i="1"/>
  <c r="I70" i="1"/>
  <c r="J70" i="1" s="1"/>
  <c r="K70" i="1" s="1"/>
  <c r="L70" i="1" s="1"/>
  <c r="H68" i="1"/>
  <c r="I68" i="1"/>
  <c r="J68" i="1" s="1"/>
  <c r="K68" i="1" s="1"/>
  <c r="L68" i="1" s="1"/>
  <c r="H71" i="1"/>
  <c r="I71" i="1"/>
  <c r="J71" i="1" s="1"/>
  <c r="K71" i="1" s="1"/>
  <c r="L71" i="1" s="1"/>
  <c r="H9" i="1"/>
  <c r="I9" i="1"/>
  <c r="J9" i="1" s="1"/>
  <c r="K9" i="1" s="1"/>
  <c r="L9" i="1" s="1"/>
  <c r="H8" i="1"/>
  <c r="I8" i="1"/>
  <c r="J8" i="1" s="1"/>
  <c r="K8" i="1" s="1"/>
  <c r="L8" i="1" s="1"/>
  <c r="H13" i="1"/>
  <c r="I13" i="1"/>
  <c r="J13" i="1" s="1"/>
  <c r="K13" i="1" s="1"/>
  <c r="L13" i="1" s="1"/>
  <c r="M33" i="1" l="1"/>
  <c r="N33" i="1" s="1"/>
  <c r="O33" i="1" s="1"/>
  <c r="P33" i="1" s="1"/>
  <c r="M28" i="1"/>
  <c r="N28" i="1" s="1"/>
  <c r="O28" i="1" s="1"/>
  <c r="P28" i="1" s="1"/>
  <c r="M32" i="1"/>
  <c r="N32" i="1" s="1"/>
  <c r="O32" i="1" s="1"/>
  <c r="P32" i="1" s="1"/>
  <c r="M30" i="1"/>
  <c r="N30" i="1" s="1"/>
  <c r="O30" i="1" s="1"/>
  <c r="P30" i="1" s="1"/>
  <c r="M31" i="1"/>
  <c r="N31" i="1" s="1"/>
  <c r="O31" i="1" s="1"/>
  <c r="P31" i="1" s="1"/>
  <c r="M26" i="1"/>
  <c r="N26" i="1" s="1"/>
  <c r="O26" i="1" s="1"/>
  <c r="P26" i="1" s="1"/>
  <c r="M29" i="1"/>
  <c r="N29" i="1" s="1"/>
  <c r="O29" i="1" s="1"/>
  <c r="P29" i="1" s="1"/>
  <c r="M34" i="1"/>
  <c r="N34" i="1" s="1"/>
  <c r="O34" i="1" s="1"/>
  <c r="P34" i="1" s="1"/>
  <c r="M27" i="1"/>
  <c r="M18" i="1"/>
  <c r="N18" i="1" s="1"/>
  <c r="O18" i="1" s="1"/>
  <c r="P18" i="1" s="1"/>
  <c r="M23" i="1"/>
  <c r="N23" i="1" s="1"/>
  <c r="O23" i="1" s="1"/>
  <c r="P23" i="1" s="1"/>
  <c r="M35" i="1"/>
  <c r="M40" i="1"/>
  <c r="N40" i="1" s="1"/>
  <c r="O40" i="1" s="1"/>
  <c r="P40" i="1" s="1"/>
  <c r="M43" i="1"/>
  <c r="N43" i="1" s="1"/>
  <c r="O43" i="1" s="1"/>
  <c r="P43" i="1" s="1"/>
  <c r="M46" i="1"/>
  <c r="N46" i="1" s="1"/>
  <c r="O46" i="1" s="1"/>
  <c r="P46" i="1" s="1"/>
  <c r="M42" i="1"/>
  <c r="N42" i="1" s="1"/>
  <c r="O42" i="1" s="1"/>
  <c r="P42" i="1" s="1"/>
  <c r="M36" i="1"/>
  <c r="N36" i="1" s="1"/>
  <c r="O36" i="1" s="1"/>
  <c r="P36" i="1" s="1"/>
  <c r="M39" i="1"/>
  <c r="N39" i="1" s="1"/>
  <c r="O39" i="1" s="1"/>
  <c r="P39" i="1" s="1"/>
  <c r="M41" i="1"/>
  <c r="N41" i="1" s="1"/>
  <c r="O41" i="1" s="1"/>
  <c r="P41" i="1" s="1"/>
  <c r="M38" i="1"/>
  <c r="N38" i="1" s="1"/>
  <c r="O38" i="1" s="1"/>
  <c r="P38" i="1" s="1"/>
  <c r="M48" i="1"/>
  <c r="N48" i="1" s="1"/>
  <c r="O48" i="1" s="1"/>
  <c r="P48" i="1" s="1"/>
  <c r="M47" i="1"/>
  <c r="N47" i="1" s="1"/>
  <c r="O47" i="1" s="1"/>
  <c r="P47" i="1" s="1"/>
  <c r="M45" i="1"/>
  <c r="N45" i="1" s="1"/>
  <c r="O45" i="1" s="1"/>
  <c r="P45" i="1" s="1"/>
  <c r="M37" i="1"/>
  <c r="N37" i="1" s="1"/>
  <c r="O37" i="1" s="1"/>
  <c r="P37" i="1" s="1"/>
  <c r="M44" i="1"/>
  <c r="N44" i="1" s="1"/>
  <c r="O44" i="1" s="1"/>
  <c r="P44" i="1" s="1"/>
  <c r="M52" i="1"/>
  <c r="N52" i="1" s="1"/>
  <c r="O52" i="1" s="1"/>
  <c r="P52" i="1" s="1"/>
  <c r="M53" i="1"/>
  <c r="N53" i="1" s="1"/>
  <c r="O53" i="1" s="1"/>
  <c r="P53" i="1" s="1"/>
  <c r="M51" i="1"/>
  <c r="N51" i="1" s="1"/>
  <c r="O51" i="1" s="1"/>
  <c r="P51" i="1" s="1"/>
  <c r="M49" i="1"/>
  <c r="N49" i="1" s="1"/>
  <c r="O49" i="1" s="1"/>
  <c r="P49" i="1" s="1"/>
  <c r="M58" i="1"/>
  <c r="N58" i="1" s="1"/>
  <c r="O58" i="1" s="1"/>
  <c r="P58" i="1" s="1"/>
  <c r="M59" i="1"/>
  <c r="N59" i="1" s="1"/>
  <c r="O59" i="1" s="1"/>
  <c r="P59" i="1" s="1"/>
  <c r="M55" i="1"/>
  <c r="N55" i="1" s="1"/>
  <c r="O55" i="1" s="1"/>
  <c r="P55" i="1" s="1"/>
  <c r="M57" i="1"/>
  <c r="N57" i="1" s="1"/>
  <c r="O57" i="1" s="1"/>
  <c r="P57" i="1" s="1"/>
  <c r="M54" i="1"/>
  <c r="N54" i="1" s="1"/>
  <c r="O54" i="1" s="1"/>
  <c r="P54" i="1" s="1"/>
  <c r="M50" i="1"/>
  <c r="N50" i="1" s="1"/>
  <c r="O50" i="1" s="1"/>
  <c r="P50" i="1" s="1"/>
  <c r="M56" i="1"/>
  <c r="N56" i="1" s="1"/>
  <c r="O56" i="1" s="1"/>
  <c r="P56" i="1" s="1"/>
  <c r="M62" i="1"/>
  <c r="N62" i="1" s="1"/>
  <c r="O62" i="1" s="1"/>
  <c r="P62" i="1" s="1"/>
  <c r="M60" i="1"/>
  <c r="N60" i="1" s="1"/>
  <c r="O60" i="1" s="1"/>
  <c r="P60" i="1" s="1"/>
  <c r="M61" i="1"/>
  <c r="N61" i="1" s="1"/>
  <c r="O61" i="1" s="1"/>
  <c r="P61" i="1" s="1"/>
  <c r="M63" i="1"/>
  <c r="N63" i="1" s="1"/>
  <c r="O63" i="1" s="1"/>
  <c r="P63" i="1" s="1"/>
  <c r="M69" i="1"/>
  <c r="N69" i="1" s="1"/>
  <c r="O69" i="1" s="1"/>
  <c r="P69" i="1" s="1"/>
  <c r="M71" i="1"/>
  <c r="N71" i="1" s="1"/>
  <c r="O71" i="1" s="1"/>
  <c r="P71" i="1" s="1"/>
  <c r="M66" i="1"/>
  <c r="N66" i="1" s="1"/>
  <c r="O66" i="1" s="1"/>
  <c r="P66" i="1" s="1"/>
  <c r="M65" i="1"/>
  <c r="N65" i="1" s="1"/>
  <c r="O65" i="1" s="1"/>
  <c r="P65" i="1" s="1"/>
  <c r="M68" i="1"/>
  <c r="N68" i="1" s="1"/>
  <c r="O68" i="1" s="1"/>
  <c r="P68" i="1" s="1"/>
  <c r="M67" i="1"/>
  <c r="N67" i="1" s="1"/>
  <c r="O67" i="1" s="1"/>
  <c r="P67" i="1" s="1"/>
  <c r="M64" i="1"/>
  <c r="N64" i="1" s="1"/>
  <c r="O64" i="1" s="1"/>
  <c r="P64" i="1" s="1"/>
  <c r="M70" i="1"/>
  <c r="N70" i="1" s="1"/>
  <c r="O70" i="1" s="1"/>
  <c r="P70" i="1" s="1"/>
  <c r="N35" i="1"/>
  <c r="O35" i="1" s="1"/>
  <c r="P35" i="1" s="1"/>
  <c r="N27" i="1"/>
  <c r="O27" i="1" s="1"/>
  <c r="P27" i="1" s="1"/>
  <c r="M20" i="1"/>
  <c r="N20" i="1" s="1"/>
  <c r="O20" i="1" s="1"/>
  <c r="P20" i="1" s="1"/>
  <c r="M25" i="1"/>
  <c r="N25" i="1" s="1"/>
  <c r="O25" i="1" s="1"/>
  <c r="P25" i="1" s="1"/>
  <c r="M17" i="1"/>
  <c r="N17" i="1" s="1"/>
  <c r="O17" i="1" s="1"/>
  <c r="P17" i="1" s="1"/>
  <c r="M16" i="1"/>
  <c r="N16" i="1" s="1"/>
  <c r="O16" i="1" s="1"/>
  <c r="P16" i="1" s="1"/>
  <c r="M21" i="1"/>
  <c r="N21" i="1" s="1"/>
  <c r="O21" i="1" s="1"/>
  <c r="P21" i="1" s="1"/>
  <c r="M22" i="1"/>
  <c r="N22" i="1" s="1"/>
  <c r="O22" i="1" s="1"/>
  <c r="P22" i="1" s="1"/>
  <c r="M24" i="1"/>
  <c r="N24" i="1" s="1"/>
  <c r="O24" i="1" s="1"/>
  <c r="P24" i="1" s="1"/>
  <c r="M19" i="1"/>
  <c r="N19" i="1" s="1"/>
  <c r="O19" i="1" s="1"/>
  <c r="P19" i="1" s="1"/>
  <c r="M15" i="1"/>
  <c r="N15" i="1" s="1"/>
  <c r="O15" i="1" s="1"/>
  <c r="P15" i="1" s="1"/>
  <c r="M11" i="1"/>
  <c r="N11" i="1" s="1"/>
  <c r="O11" i="1" s="1"/>
  <c r="P11" i="1" s="1"/>
  <c r="M12" i="1"/>
  <c r="N12" i="1" s="1"/>
  <c r="O12" i="1" s="1"/>
  <c r="P12" i="1" s="1"/>
  <c r="M14" i="1"/>
  <c r="N14" i="1" s="1"/>
  <c r="O14" i="1" s="1"/>
  <c r="P14" i="1" s="1"/>
  <c r="M10" i="1"/>
  <c r="N10" i="1" s="1"/>
  <c r="O10" i="1" s="1"/>
  <c r="P10" i="1" s="1"/>
  <c r="M9" i="1"/>
  <c r="N9" i="1" s="1"/>
  <c r="O9" i="1" s="1"/>
  <c r="P9" i="1" s="1"/>
  <c r="M8" i="1"/>
  <c r="N8" i="1" s="1"/>
  <c r="O8" i="1" s="1"/>
  <c r="P8" i="1" s="1"/>
  <c r="M13" i="1"/>
  <c r="N13" i="1" s="1"/>
  <c r="O13" i="1" s="1"/>
  <c r="P13" i="1" s="1"/>
  <c r="Q22" i="1" l="1"/>
  <c r="R22" i="1" s="1"/>
  <c r="S22" i="1" s="1"/>
  <c r="Q43" i="1"/>
  <c r="R43" i="1" s="1"/>
  <c r="S43" i="1" s="1"/>
  <c r="Q21" i="1"/>
  <c r="R21" i="1" s="1"/>
  <c r="S21" i="1" s="1"/>
  <c r="Q70" i="1"/>
  <c r="R70" i="1" s="1"/>
  <c r="S70" i="1" s="1"/>
  <c r="Q40" i="1"/>
  <c r="R40" i="1" s="1"/>
  <c r="S40" i="1" s="1"/>
  <c r="Q16" i="1"/>
  <c r="R16" i="1" s="1"/>
  <c r="S16" i="1" s="1"/>
  <c r="Q64" i="1"/>
  <c r="R64" i="1" s="1"/>
  <c r="S64" i="1" s="1"/>
  <c r="Q17" i="1"/>
  <c r="R17" i="1" s="1"/>
  <c r="S17" i="1" s="1"/>
  <c r="Q25" i="1"/>
  <c r="R25" i="1" s="1"/>
  <c r="S25" i="1" s="1"/>
  <c r="Q68" i="1"/>
  <c r="R68" i="1" s="1"/>
  <c r="S68" i="1" s="1"/>
  <c r="Q20" i="1"/>
  <c r="R20" i="1" s="1"/>
  <c r="S20" i="1" s="1"/>
  <c r="Q65" i="1"/>
  <c r="R65" i="1" s="1"/>
  <c r="S65" i="1" s="1"/>
  <c r="Q44" i="1"/>
  <c r="R44" i="1" s="1"/>
  <c r="S44" i="1" s="1"/>
  <c r="Q66" i="1"/>
  <c r="R66" i="1" s="1"/>
  <c r="S66" i="1" s="1"/>
  <c r="Q37" i="1"/>
  <c r="R37" i="1" s="1"/>
  <c r="S37" i="1" s="1"/>
  <c r="Q29" i="1"/>
  <c r="R29" i="1" s="1"/>
  <c r="S29" i="1" s="1"/>
  <c r="Q54" i="1"/>
  <c r="R54" i="1" s="1"/>
  <c r="S54" i="1" s="1"/>
  <c r="Q45" i="1"/>
  <c r="R45" i="1" s="1"/>
  <c r="S45" i="1" s="1"/>
  <c r="Q57" i="1"/>
  <c r="R57" i="1" s="1"/>
  <c r="S57" i="1" s="1"/>
  <c r="Q31" i="1"/>
  <c r="R31" i="1" s="1"/>
  <c r="S31" i="1" s="1"/>
  <c r="Q63" i="1"/>
  <c r="R63" i="1" s="1"/>
  <c r="S63" i="1" s="1"/>
  <c r="Q38" i="1"/>
  <c r="R38" i="1" s="1"/>
  <c r="S38" i="1" s="1"/>
  <c r="Q14" i="1"/>
  <c r="R14" i="1" s="1"/>
  <c r="S14" i="1" s="1"/>
  <c r="Q61" i="1"/>
  <c r="R61" i="1" s="1"/>
  <c r="S61" i="1" s="1"/>
  <c r="Q59" i="1"/>
  <c r="R59" i="1" s="1"/>
  <c r="S59" i="1" s="1"/>
  <c r="Q41" i="1"/>
  <c r="R41" i="1" s="1"/>
  <c r="S41" i="1" s="1"/>
  <c r="Q60" i="1"/>
  <c r="R60" i="1" s="1"/>
  <c r="S60" i="1" s="1"/>
  <c r="Q39" i="1"/>
  <c r="R39" i="1" s="1"/>
  <c r="S39" i="1" s="1"/>
  <c r="Q62" i="1"/>
  <c r="R62" i="1" s="1"/>
  <c r="S62" i="1" s="1"/>
  <c r="Q49" i="1"/>
  <c r="R49" i="1" s="1"/>
  <c r="S49" i="1" s="1"/>
  <c r="Q36" i="1"/>
  <c r="R36" i="1" s="1"/>
  <c r="S36" i="1" s="1"/>
  <c r="Q12" i="1"/>
  <c r="R12" i="1" s="1"/>
  <c r="S12" i="1" s="1"/>
  <c r="Q42" i="1"/>
  <c r="R42" i="1" s="1"/>
  <c r="S42" i="1" s="1"/>
  <c r="Q53" i="1"/>
  <c r="R53" i="1" s="1"/>
  <c r="S53" i="1" s="1"/>
  <c r="Q46" i="1"/>
  <c r="R46" i="1" s="1"/>
  <c r="S46" i="1" s="1"/>
  <c r="Q56" i="1"/>
  <c r="R56" i="1" s="1"/>
  <c r="S56" i="1" s="1"/>
  <c r="Q27" i="1"/>
  <c r="R27" i="1" s="1"/>
  <c r="S27" i="1" s="1"/>
  <c r="Q34" i="1"/>
  <c r="R34" i="1" s="1"/>
  <c r="S34" i="1" s="1"/>
  <c r="Q35" i="1"/>
  <c r="R35" i="1" s="1"/>
  <c r="S35" i="1" s="1"/>
  <c r="Q33" i="1"/>
  <c r="R33" i="1" s="1"/>
  <c r="S33" i="1" s="1"/>
  <c r="Q19" i="1"/>
  <c r="R19" i="1" s="1"/>
  <c r="S19" i="1" s="1"/>
  <c r="Q47" i="1"/>
  <c r="R47" i="1" s="1"/>
  <c r="S47" i="1" s="1"/>
  <c r="Q18" i="1"/>
  <c r="R18" i="1" s="1"/>
  <c r="S18" i="1" s="1"/>
  <c r="Q55" i="1"/>
  <c r="R55" i="1" s="1"/>
  <c r="S55" i="1" s="1"/>
  <c r="Q32" i="1"/>
  <c r="R32" i="1" s="1"/>
  <c r="S32" i="1" s="1"/>
  <c r="Q11" i="1"/>
  <c r="R11" i="1" s="1"/>
  <c r="S11" i="1" s="1"/>
  <c r="Q71" i="1"/>
  <c r="R71" i="1" s="1"/>
  <c r="S71" i="1" s="1"/>
  <c r="Q30" i="1"/>
  <c r="R30" i="1" s="1"/>
  <c r="S30" i="1" s="1"/>
  <c r="Q23" i="1"/>
  <c r="R23" i="1" s="1"/>
  <c r="S23" i="1" s="1"/>
  <c r="Q67" i="1"/>
  <c r="R67" i="1" s="1"/>
  <c r="S67" i="1" s="1"/>
  <c r="Q26" i="1"/>
  <c r="R26" i="1" s="1"/>
  <c r="S26" i="1" s="1"/>
  <c r="Q24" i="1"/>
  <c r="R24" i="1" s="1"/>
  <c r="S24" i="1" s="1"/>
  <c r="Q50" i="1"/>
  <c r="R50" i="1" s="1"/>
  <c r="S50" i="1" s="1"/>
  <c r="Q69" i="1"/>
  <c r="R69" i="1" s="1"/>
  <c r="S69" i="1" s="1"/>
  <c r="Q48" i="1"/>
  <c r="R48" i="1" s="1"/>
  <c r="S48" i="1" s="1"/>
  <c r="Q10" i="1"/>
  <c r="R10" i="1" s="1"/>
  <c r="S10" i="1" s="1"/>
  <c r="Q52" i="1"/>
  <c r="R52" i="1" s="1"/>
  <c r="S52" i="1" s="1"/>
  <c r="Q58" i="1"/>
  <c r="R58" i="1" s="1"/>
  <c r="S58" i="1" s="1"/>
  <c r="Q28" i="1"/>
  <c r="R28" i="1" s="1"/>
  <c r="S28" i="1" s="1"/>
  <c r="Q15" i="1"/>
  <c r="R15" i="1" s="1"/>
  <c r="S15" i="1" s="1"/>
  <c r="Q51" i="1"/>
  <c r="R51" i="1" s="1"/>
  <c r="S51" i="1" s="1"/>
  <c r="Q13" i="1"/>
  <c r="R13" i="1" s="1"/>
  <c r="S13" i="1" s="1"/>
  <c r="Q9" i="1"/>
  <c r="R9" i="1" s="1"/>
  <c r="S9" i="1" s="1"/>
  <c r="Q8" i="1"/>
  <c r="R8" i="1" s="1"/>
  <c r="S8" i="1" s="1"/>
</calcChain>
</file>

<file path=xl/sharedStrings.xml><?xml version="1.0" encoding="utf-8"?>
<sst xmlns="http://schemas.openxmlformats.org/spreadsheetml/2006/main" count="147" uniqueCount="84">
  <si>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</si>
  <si>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</si>
  <si>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</si>
  <si>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</si>
  <si>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</si>
  <si>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</si>
  <si>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</si>
  <si>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</si>
  <si>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</si>
  <si>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</si>
  <si>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</si>
  <si>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</si>
  <si>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</si>
  <si>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</si>
  <si>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</si>
  <si>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</si>
  <si>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</si>
  <si>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</si>
  <si>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</si>
  <si>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Belmont</t>
  </si>
  <si>
    <t xml:space="preserve">Dark Assault        </t>
  </si>
  <si>
    <t xml:space="preserve">Westriver Miracle   </t>
  </si>
  <si>
    <t xml:space="preserve">Jarman              </t>
  </si>
  <si>
    <t xml:space="preserve">Woodruff            </t>
  </si>
  <si>
    <t xml:space="preserve">Oxbridge            </t>
  </si>
  <si>
    <t xml:space="preserve">Ensign Pulver       </t>
  </si>
  <si>
    <t xml:space="preserve">Lucky Heart         </t>
  </si>
  <si>
    <t xml:space="preserve">Fletcher Road       </t>
  </si>
  <si>
    <t xml:space="preserve">Kimberley Boy       </t>
  </si>
  <si>
    <t xml:space="preserve">On The Full         </t>
  </si>
  <si>
    <t xml:space="preserve">Spicy Dancer        </t>
  </si>
  <si>
    <t xml:space="preserve">Choice Bid          </t>
  </si>
  <si>
    <t xml:space="preserve">Dadirra             </t>
  </si>
  <si>
    <t xml:space="preserve">Rakiura             </t>
  </si>
  <si>
    <t xml:space="preserve">Senorita Dorotea    </t>
  </si>
  <si>
    <t xml:space="preserve">Dais                </t>
  </si>
  <si>
    <t xml:space="preserve">Contessa Medici     </t>
  </si>
  <si>
    <t xml:space="preserve">High Precision      </t>
  </si>
  <si>
    <t xml:space="preserve">Born To Talk        </t>
  </si>
  <si>
    <t xml:space="preserve">Hola Marea          </t>
  </si>
  <si>
    <t xml:space="preserve">Keep Attacking      </t>
  </si>
  <si>
    <t xml:space="preserve">Cold Shizzle        </t>
  </si>
  <si>
    <t xml:space="preserve">Brave Venture       </t>
  </si>
  <si>
    <t xml:space="preserve">Extra Secret        </t>
  </si>
  <si>
    <t xml:space="preserve">Charming Belle      </t>
  </si>
  <si>
    <t xml:space="preserve">Harveys Angel       </t>
  </si>
  <si>
    <t xml:space="preserve">Come To Me          </t>
  </si>
  <si>
    <t xml:space="preserve">Forty Niner         </t>
  </si>
  <si>
    <t xml:space="preserve">Master Safari       </t>
  </si>
  <si>
    <t xml:space="preserve">What A Prince       </t>
  </si>
  <si>
    <t xml:space="preserve">Find Your Man       </t>
  </si>
  <si>
    <t xml:space="preserve">Rommels Jeuney      </t>
  </si>
  <si>
    <t xml:space="preserve">Miss Field          </t>
  </si>
  <si>
    <t xml:space="preserve">Six Carat           </t>
  </si>
  <si>
    <t xml:space="preserve">Bread To Flirt      </t>
  </si>
  <si>
    <t xml:space="preserve">Strakin             </t>
  </si>
  <si>
    <t xml:space="preserve">Ians Special        </t>
  </si>
  <si>
    <t xml:space="preserve">Wise Cracker        </t>
  </si>
  <si>
    <t xml:space="preserve">Military Beat       </t>
  </si>
  <si>
    <t xml:space="preserve">Soulsana            </t>
  </si>
  <si>
    <t xml:space="preserve">Vitai Lampada       </t>
  </si>
  <si>
    <t xml:space="preserve">Dash Doll           </t>
  </si>
  <si>
    <t xml:space="preserve">Oceanzara           </t>
  </si>
  <si>
    <t xml:space="preserve">Main Engine         </t>
  </si>
  <si>
    <t xml:space="preserve">Rocky Path          </t>
  </si>
  <si>
    <t xml:space="preserve">Awesome Rival       </t>
  </si>
  <si>
    <t xml:space="preserve">Ayasha              </t>
  </si>
  <si>
    <t xml:space="preserve">Bring One Home      </t>
  </si>
  <si>
    <t xml:space="preserve">Kandaka             </t>
  </si>
  <si>
    <t xml:space="preserve">Oh Sophia           </t>
  </si>
  <si>
    <t xml:space="preserve">Wunderkind          </t>
  </si>
  <si>
    <t xml:space="preserve">Paris Girl          </t>
  </si>
  <si>
    <t xml:space="preserve">Vane Tempest        </t>
  </si>
  <si>
    <t xml:space="preserve">Double Jeopardy     </t>
  </si>
  <si>
    <t xml:space="preserve">Glasgow Girl        </t>
  </si>
  <si>
    <t xml:space="preserve">First Law           </t>
  </si>
  <si>
    <t xml:space="preserve">Ghost Who Walks     </t>
  </si>
  <si>
    <t xml:space="preserve">King Cruzer         </t>
  </si>
  <si>
    <t xml:space="preserve">Semigel             </t>
  </si>
  <si>
    <t xml:space="preserve">Guns Of Navarone    </t>
  </si>
  <si>
    <t xml:space="preserve">Ponyo               </t>
  </si>
  <si>
    <t xml:space="preserve">Pepper Assault      </t>
  </si>
  <si>
    <t xml:space="preserve">Requisition         </t>
  </si>
  <si>
    <t xml:space="preserve">To Rise Again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</si>
</sst>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28663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5E505-4D19-4EC0-3871-2392CEC0F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20" cy="9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1"/>
  <sheetViews>
    <sheetView tabSelected="1" topLeftCell="B1" workbookViewId="0">
      <pane ySplit="7" topLeftCell="A8" activePane="bottomLeft" state="frozen"/>
      <selection activeCell="B1" sqref="B1"/>
      <selection pane="bottomLeft" activeCell="V14" sqref="V1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18</v>
      </c>
      <c r="B8" s="5">
        <v>0.65902777777777777</v>
      </c>
      <c r="C8" s="1" t="s">
        <v>19</v>
      </c>
      <c r="D8" s="1">
        <v>3</v>
      </c>
      <c r="E8" s="1">
        <v>2</v>
      </c>
      <c r="F8" s="1" t="s">
        <v>21</v>
      </c>
      <c r="G8" s="1">
        <v>64.17</v>
      </c>
      <c r="H8" s="1">
        <f>1+COUNTIFS(A:A,A8,G:G,"&gt;"&amp;G8)</f>
        <v>1</v>
      </c>
      <c r="I8" s="2">
        <f>AVERAGEIF(A:A,A8,G:G)</f>
        <v>48.102499999999999</v>
      </c>
      <c r="J8" s="2">
        <f t="shared" ref="J8:J15" si="0">G8-I8</f>
        <v>16.067500000000003</v>
      </c>
      <c r="K8" s="2">
        <f t="shared" ref="K8:K15" si="1">90+J8</f>
        <v>106.0675</v>
      </c>
      <c r="L8" s="2">
        <f t="shared" ref="L8:L15" si="2">EXP(0.06*K8)</f>
        <v>580.59300288870168</v>
      </c>
      <c r="M8" s="2">
        <f>SUMIF(A:A,A8,L:L)</f>
        <v>2005.4600833393952</v>
      </c>
      <c r="N8" s="3">
        <f t="shared" ref="N8:N15" si="3">L8/M8</f>
        <v>0.28950613762500138</v>
      </c>
      <c r="O8" s="6">
        <f t="shared" ref="O8:O15" si="4">1/N8</f>
        <v>3.454158202667553</v>
      </c>
      <c r="P8" s="3">
        <f t="shared" ref="P8:P15" si="5">IF(O8&gt;21,"",N8)</f>
        <v>0.28950613762500138</v>
      </c>
      <c r="Q8" s="3">
        <f>IF(ISNUMBER(P8),SUMIF(A:A,A8,P:P),"")</f>
        <v>0.99999999999999989</v>
      </c>
      <c r="R8" s="3">
        <f t="shared" ref="R8:R15" si="6">IFERROR(P8*(1/Q8),"")</f>
        <v>0.28950613762500138</v>
      </c>
      <c r="S8" s="7">
        <f t="shared" ref="S8:S15" si="7">IFERROR(1/R8,"")</f>
        <v>3.454158202667553</v>
      </c>
    </row>
    <row r="9" spans="1:19" x14ac:dyDescent="0.3">
      <c r="A9" s="1">
        <v>18</v>
      </c>
      <c r="B9" s="5">
        <v>0.65902777777777777</v>
      </c>
      <c r="C9" s="1" t="s">
        <v>19</v>
      </c>
      <c r="D9" s="1">
        <v>3</v>
      </c>
      <c r="E9" s="1">
        <v>1</v>
      </c>
      <c r="F9" s="1" t="s">
        <v>20</v>
      </c>
      <c r="G9" s="1">
        <v>53.57</v>
      </c>
      <c r="H9" s="1">
        <f>1+COUNTIFS(A:A,A9,G:G,"&gt;"&amp;G9)</f>
        <v>2</v>
      </c>
      <c r="I9" s="2">
        <f>AVERAGEIF(A:A,A9,G:G)</f>
        <v>48.102499999999999</v>
      </c>
      <c r="J9" s="2">
        <f t="shared" si="0"/>
        <v>5.4675000000000011</v>
      </c>
      <c r="K9" s="2">
        <f t="shared" si="1"/>
        <v>95.467500000000001</v>
      </c>
      <c r="L9" s="2">
        <f t="shared" si="2"/>
        <v>307.36931345023953</v>
      </c>
      <c r="M9" s="2">
        <f>SUMIF(A:A,A9,L:L)</f>
        <v>2005.4600833393952</v>
      </c>
      <c r="N9" s="3">
        <f t="shared" si="3"/>
        <v>0.15326623352104971</v>
      </c>
      <c r="O9" s="6">
        <f t="shared" si="4"/>
        <v>6.5245943416666474</v>
      </c>
      <c r="P9" s="3">
        <f t="shared" si="5"/>
        <v>0.15326623352104971</v>
      </c>
      <c r="Q9" s="3">
        <f>IF(ISNUMBER(P9),SUMIF(A:A,A9,P:P),"")</f>
        <v>0.99999999999999989</v>
      </c>
      <c r="R9" s="3">
        <f t="shared" si="6"/>
        <v>0.15326623352104971</v>
      </c>
      <c r="S9" s="7">
        <f t="shared" si="7"/>
        <v>6.5245943416666474</v>
      </c>
    </row>
    <row r="10" spans="1:19" x14ac:dyDescent="0.3">
      <c r="A10" s="1">
        <v>18</v>
      </c>
      <c r="B10" s="5">
        <v>0.65902777777777777</v>
      </c>
      <c r="C10" s="1" t="s">
        <v>19</v>
      </c>
      <c r="D10" s="1">
        <v>3</v>
      </c>
      <c r="E10" s="1">
        <v>4</v>
      </c>
      <c r="F10" s="1" t="s">
        <v>23</v>
      </c>
      <c r="G10" s="1">
        <v>51.05</v>
      </c>
      <c r="H10" s="1">
        <f>1+COUNTIFS(A:A,A10,G:G,"&gt;"&amp;G10)</f>
        <v>3</v>
      </c>
      <c r="I10" s="2">
        <f>AVERAGEIF(A:A,A10,G:G)</f>
        <v>48.102499999999999</v>
      </c>
      <c r="J10" s="2">
        <f t="shared" si="0"/>
        <v>2.947499999999998</v>
      </c>
      <c r="K10" s="2">
        <f t="shared" si="1"/>
        <v>92.947499999999991</v>
      </c>
      <c r="L10" s="2">
        <f t="shared" si="2"/>
        <v>264.23794393475021</v>
      </c>
      <c r="M10" s="2">
        <f>SUMIF(A:A,A10,L:L)</f>
        <v>2005.4600833393952</v>
      </c>
      <c r="N10" s="3">
        <f t="shared" si="3"/>
        <v>0.13175926368714053</v>
      </c>
      <c r="O10" s="6">
        <f t="shared" si="4"/>
        <v>7.5895991827525542</v>
      </c>
      <c r="P10" s="3">
        <f t="shared" si="5"/>
        <v>0.13175926368714053</v>
      </c>
      <c r="Q10" s="3">
        <f>IF(ISNUMBER(P10),SUMIF(A:A,A10,P:P),"")</f>
        <v>0.99999999999999989</v>
      </c>
      <c r="R10" s="3">
        <f t="shared" si="6"/>
        <v>0.13175926368714053</v>
      </c>
      <c r="S10" s="7">
        <f t="shared" si="7"/>
        <v>7.5895991827525542</v>
      </c>
    </row>
    <row r="11" spans="1:19" x14ac:dyDescent="0.3">
      <c r="A11" s="1">
        <v>18</v>
      </c>
      <c r="B11" s="5">
        <v>0.65902777777777777</v>
      </c>
      <c r="C11" s="1" t="s">
        <v>19</v>
      </c>
      <c r="D11" s="1">
        <v>3</v>
      </c>
      <c r="E11" s="1">
        <v>5</v>
      </c>
      <c r="F11" s="1" t="s">
        <v>24</v>
      </c>
      <c r="G11" s="1">
        <v>48.98</v>
      </c>
      <c r="H11" s="1">
        <f>1+COUNTIFS(A:A,A11,G:G,"&gt;"&amp;G11)</f>
        <v>4</v>
      </c>
      <c r="I11" s="2">
        <f>AVERAGEIF(A:A,A11,G:G)</f>
        <v>48.102499999999999</v>
      </c>
      <c r="J11" s="2">
        <f t="shared" si="0"/>
        <v>0.87749999999999773</v>
      </c>
      <c r="K11" s="2">
        <f t="shared" si="1"/>
        <v>90.877499999999998</v>
      </c>
      <c r="L11" s="2">
        <f t="shared" si="2"/>
        <v>233.37579304182947</v>
      </c>
      <c r="M11" s="2">
        <f>SUMIF(A:A,A11,L:L)</f>
        <v>2005.4600833393952</v>
      </c>
      <c r="N11" s="3">
        <f t="shared" si="3"/>
        <v>0.11637020102301084</v>
      </c>
      <c r="O11" s="6">
        <f t="shared" si="4"/>
        <v>8.5932652105865301</v>
      </c>
      <c r="P11" s="3">
        <f t="shared" si="5"/>
        <v>0.11637020102301084</v>
      </c>
      <c r="Q11" s="3">
        <f>IF(ISNUMBER(P11),SUMIF(A:A,A11,P:P),"")</f>
        <v>0.99999999999999989</v>
      </c>
      <c r="R11" s="3">
        <f t="shared" si="6"/>
        <v>0.11637020102301084</v>
      </c>
      <c r="S11" s="7">
        <f t="shared" si="7"/>
        <v>8.5932652105865301</v>
      </c>
    </row>
    <row r="12" spans="1:19" x14ac:dyDescent="0.3">
      <c r="A12" s="1">
        <v>18</v>
      </c>
      <c r="B12" s="5">
        <v>0.65902777777777777</v>
      </c>
      <c r="C12" s="1" t="s">
        <v>19</v>
      </c>
      <c r="D12" s="1">
        <v>3</v>
      </c>
      <c r="E12" s="1">
        <v>6</v>
      </c>
      <c r="F12" s="1" t="s">
        <v>25</v>
      </c>
      <c r="G12" s="1">
        <v>46.59</v>
      </c>
      <c r="H12" s="1">
        <f>1+COUNTIFS(A:A,A12,G:G,"&gt;"&amp;G12)</f>
        <v>5</v>
      </c>
      <c r="I12" s="2">
        <f>AVERAGEIF(A:A,A12,G:G)</f>
        <v>48.102499999999999</v>
      </c>
      <c r="J12" s="2">
        <f t="shared" si="0"/>
        <v>-1.5124999999999957</v>
      </c>
      <c r="K12" s="2">
        <f t="shared" si="1"/>
        <v>88.487500000000011</v>
      </c>
      <c r="L12" s="2">
        <f t="shared" si="2"/>
        <v>202.1985226136332</v>
      </c>
      <c r="M12" s="2">
        <f>SUMIF(A:A,A12,L:L)</f>
        <v>2005.4600833393952</v>
      </c>
      <c r="N12" s="3">
        <f t="shared" si="3"/>
        <v>0.10082400756485863</v>
      </c>
      <c r="O12" s="6">
        <f t="shared" si="4"/>
        <v>9.9182726827904997</v>
      </c>
      <c r="P12" s="3">
        <f t="shared" si="5"/>
        <v>0.10082400756485863</v>
      </c>
      <c r="Q12" s="3">
        <f>IF(ISNUMBER(P12),SUMIF(A:A,A12,P:P),"")</f>
        <v>0.99999999999999989</v>
      </c>
      <c r="R12" s="3">
        <f t="shared" si="6"/>
        <v>0.10082400756485863</v>
      </c>
      <c r="S12" s="7">
        <f t="shared" si="7"/>
        <v>9.9182726827904997</v>
      </c>
    </row>
    <row r="13" spans="1:19" x14ac:dyDescent="0.3">
      <c r="A13" s="1">
        <v>18</v>
      </c>
      <c r="B13" s="5">
        <v>0.65902777777777777</v>
      </c>
      <c r="C13" s="1" t="s">
        <v>19</v>
      </c>
      <c r="D13" s="1">
        <v>3</v>
      </c>
      <c r="E13" s="1">
        <v>3</v>
      </c>
      <c r="F13" s="1" t="s">
        <v>22</v>
      </c>
      <c r="G13" s="1">
        <v>42.52</v>
      </c>
      <c r="H13" s="1">
        <f>1+COUNTIFS(A:A,A13,G:G,"&gt;"&amp;G13)</f>
        <v>6</v>
      </c>
      <c r="I13" s="2">
        <f>AVERAGEIF(A:A,A13,G:G)</f>
        <v>48.102499999999999</v>
      </c>
      <c r="J13" s="2">
        <f t="shared" si="0"/>
        <v>-5.582499999999996</v>
      </c>
      <c r="K13" s="2">
        <f t="shared" si="1"/>
        <v>84.417500000000004</v>
      </c>
      <c r="L13" s="2">
        <f t="shared" si="2"/>
        <v>158.38836129376418</v>
      </c>
      <c r="M13" s="2">
        <f>SUMIF(A:A,A13,L:L)</f>
        <v>2005.4600833393952</v>
      </c>
      <c r="N13" s="3">
        <f t="shared" si="3"/>
        <v>7.8978565871041184E-2</v>
      </c>
      <c r="O13" s="6">
        <f t="shared" si="4"/>
        <v>12.661663186348978</v>
      </c>
      <c r="P13" s="3">
        <f t="shared" si="5"/>
        <v>7.8978565871041184E-2</v>
      </c>
      <c r="Q13" s="3">
        <f>IF(ISNUMBER(P13),SUMIF(A:A,A13,P:P),"")</f>
        <v>0.99999999999999989</v>
      </c>
      <c r="R13" s="3">
        <f t="shared" si="6"/>
        <v>7.8978565871041184E-2</v>
      </c>
      <c r="S13" s="7">
        <f t="shared" si="7"/>
        <v>12.661663186348978</v>
      </c>
    </row>
    <row r="14" spans="1:19" x14ac:dyDescent="0.3">
      <c r="A14" s="1">
        <v>18</v>
      </c>
      <c r="B14" s="5">
        <v>0.65902777777777777</v>
      </c>
      <c r="C14" s="1" t="s">
        <v>19</v>
      </c>
      <c r="D14" s="1">
        <v>3</v>
      </c>
      <c r="E14" s="1">
        <v>8</v>
      </c>
      <c r="F14" s="1" t="s">
        <v>27</v>
      </c>
      <c r="G14" s="1">
        <v>41.64</v>
      </c>
      <c r="H14" s="1">
        <f>1+COUNTIFS(A:A,A14,G:G,"&gt;"&amp;G14)</f>
        <v>7</v>
      </c>
      <c r="I14" s="2">
        <f>AVERAGEIF(A:A,A14,G:G)</f>
        <v>48.102499999999999</v>
      </c>
      <c r="J14" s="2">
        <f t="shared" si="0"/>
        <v>-6.4624999999999986</v>
      </c>
      <c r="K14" s="2">
        <f t="shared" si="1"/>
        <v>83.537499999999994</v>
      </c>
      <c r="L14" s="2">
        <f t="shared" si="2"/>
        <v>150.24240153649035</v>
      </c>
      <c r="M14" s="2">
        <f>SUMIF(A:A,A14,L:L)</f>
        <v>2005.4600833393952</v>
      </c>
      <c r="N14" s="3">
        <f t="shared" si="3"/>
        <v>7.4916675123403081E-2</v>
      </c>
      <c r="O14" s="6">
        <f t="shared" si="4"/>
        <v>13.348163120597592</v>
      </c>
      <c r="P14" s="3">
        <f t="shared" si="5"/>
        <v>7.4916675123403081E-2</v>
      </c>
      <c r="Q14" s="3">
        <f>IF(ISNUMBER(P14),SUMIF(A:A,A14,P:P),"")</f>
        <v>0.99999999999999989</v>
      </c>
      <c r="R14" s="3">
        <f t="shared" si="6"/>
        <v>7.4916675123403081E-2</v>
      </c>
      <c r="S14" s="7">
        <f t="shared" si="7"/>
        <v>13.348163120597592</v>
      </c>
    </row>
    <row r="15" spans="1:19" x14ac:dyDescent="0.3">
      <c r="A15" s="1">
        <v>18</v>
      </c>
      <c r="B15" s="5">
        <v>0.65902777777777777</v>
      </c>
      <c r="C15" s="1" t="s">
        <v>19</v>
      </c>
      <c r="D15" s="1">
        <v>3</v>
      </c>
      <c r="E15" s="1">
        <v>7</v>
      </c>
      <c r="F15" s="1" t="s">
        <v>26</v>
      </c>
      <c r="G15" s="1">
        <v>36.299999999999997</v>
      </c>
      <c r="H15" s="1">
        <f>1+COUNTIFS(A:A,A15,G:G,"&gt;"&amp;G15)</f>
        <v>8</v>
      </c>
      <c r="I15" s="2">
        <f>AVERAGEIF(A:A,A15,G:G)</f>
        <v>48.102499999999999</v>
      </c>
      <c r="J15" s="2">
        <f t="shared" si="0"/>
        <v>-11.802500000000002</v>
      </c>
      <c r="K15" s="2">
        <f t="shared" si="1"/>
        <v>78.197499999999991</v>
      </c>
      <c r="L15" s="2">
        <f t="shared" si="2"/>
        <v>109.05474457998633</v>
      </c>
      <c r="M15" s="2">
        <f>SUMIF(A:A,A15,L:L)</f>
        <v>2005.4600833393952</v>
      </c>
      <c r="N15" s="3">
        <f t="shared" si="3"/>
        <v>5.4378915584494529E-2</v>
      </c>
      <c r="O15" s="6">
        <f t="shared" si="4"/>
        <v>18.38948035744092</v>
      </c>
      <c r="P15" s="3">
        <f t="shared" si="5"/>
        <v>5.4378915584494529E-2</v>
      </c>
      <c r="Q15" s="3">
        <f>IF(ISNUMBER(P15),SUMIF(A:A,A15,P:P),"")</f>
        <v>0.99999999999999989</v>
      </c>
      <c r="R15" s="3">
        <f t="shared" si="6"/>
        <v>5.4378915584494529E-2</v>
      </c>
      <c r="S15" s="7">
        <f t="shared" si="7"/>
        <v>18.38948035744092</v>
      </c>
    </row>
    <row r="16" spans="1:19" x14ac:dyDescent="0.3">
      <c r="A16" s="1">
        <v>23</v>
      </c>
      <c r="B16" s="5">
        <v>0.68333333333333324</v>
      </c>
      <c r="C16" s="1" t="s">
        <v>19</v>
      </c>
      <c r="D16" s="1">
        <v>4</v>
      </c>
      <c r="E16" s="1">
        <v>7</v>
      </c>
      <c r="F16" s="1" t="s">
        <v>34</v>
      </c>
      <c r="G16" s="1">
        <v>77.36</v>
      </c>
      <c r="H16" s="1">
        <f>1+COUNTIFS(A:A,A16,G:G,"&gt;"&amp;G16)</f>
        <v>1</v>
      </c>
      <c r="I16" s="2">
        <f>AVERAGEIF(A:A,A16,G:G)</f>
        <v>50.963000000000001</v>
      </c>
      <c r="J16" s="2">
        <f t="shared" ref="J16:J25" si="8">G16-I16</f>
        <v>26.396999999999998</v>
      </c>
      <c r="K16" s="2">
        <f t="shared" ref="K16:K25" si="9">90+J16</f>
        <v>116.39699999999999</v>
      </c>
      <c r="L16" s="2">
        <f t="shared" ref="L16:L25" si="10">EXP(0.06*K16)</f>
        <v>1079.0324079731515</v>
      </c>
      <c r="M16" s="2">
        <f>SUMIF(A:A,A16,L:L)</f>
        <v>3151.4760809349505</v>
      </c>
      <c r="N16" s="3">
        <f t="shared" ref="N16:N25" si="11">L16/M16</f>
        <v>0.34238952803761541</v>
      </c>
      <c r="O16" s="6">
        <f t="shared" ref="O16:O25" si="12">1/N16</f>
        <v>2.9206500728320712</v>
      </c>
      <c r="P16" s="3">
        <f t="shared" ref="P16:P25" si="13">IF(O16&gt;21,"",N16)</f>
        <v>0.34238952803761541</v>
      </c>
      <c r="Q16" s="3">
        <f>IF(ISNUMBER(P16),SUMIF(A:A,A16,P:P),"")</f>
        <v>0.90939518870014791</v>
      </c>
      <c r="R16" s="3">
        <f t="shared" ref="R16:R25" si="14">IFERROR(P16*(1/Q16),"")</f>
        <v>0.37650246261695414</v>
      </c>
      <c r="S16" s="7">
        <f t="shared" ref="S16:S25" si="15">IFERROR(1/R16,"")</f>
        <v>2.6560251241102226</v>
      </c>
    </row>
    <row r="17" spans="1:19" x14ac:dyDescent="0.3">
      <c r="A17" s="1">
        <v>23</v>
      </c>
      <c r="B17" s="5">
        <v>0.68333333333333324</v>
      </c>
      <c r="C17" s="1" t="s">
        <v>19</v>
      </c>
      <c r="D17" s="1">
        <v>4</v>
      </c>
      <c r="E17" s="1">
        <v>2</v>
      </c>
      <c r="F17" s="1" t="s">
        <v>29</v>
      </c>
      <c r="G17" s="1">
        <v>66.760000000000005</v>
      </c>
      <c r="H17" s="1">
        <f>1+COUNTIFS(A:A,A17,G:G,"&gt;"&amp;G17)</f>
        <v>2</v>
      </c>
      <c r="I17" s="2">
        <f>AVERAGEIF(A:A,A17,G:G)</f>
        <v>50.963000000000001</v>
      </c>
      <c r="J17" s="2">
        <f t="shared" si="8"/>
        <v>15.797000000000004</v>
      </c>
      <c r="K17" s="2">
        <f t="shared" si="9"/>
        <v>105.797</v>
      </c>
      <c r="L17" s="2">
        <f t="shared" si="10"/>
        <v>571.24603427720842</v>
      </c>
      <c r="M17" s="2">
        <f>SUMIF(A:A,A17,L:L)</f>
        <v>3151.4760809349505</v>
      </c>
      <c r="N17" s="3">
        <f t="shared" si="11"/>
        <v>0.18126300806564791</v>
      </c>
      <c r="O17" s="6">
        <f t="shared" si="12"/>
        <v>5.5168454428265399</v>
      </c>
      <c r="P17" s="3">
        <f t="shared" si="13"/>
        <v>0.18126300806564791</v>
      </c>
      <c r="Q17" s="3">
        <f>IF(ISNUMBER(P17),SUMIF(A:A,A17,P:P),"")</f>
        <v>0.90939518870014791</v>
      </c>
      <c r="R17" s="3">
        <f t="shared" si="14"/>
        <v>0.19932259409106595</v>
      </c>
      <c r="S17" s="7">
        <f t="shared" si="15"/>
        <v>5.0169927025087926</v>
      </c>
    </row>
    <row r="18" spans="1:19" x14ac:dyDescent="0.3">
      <c r="A18" s="1">
        <v>23</v>
      </c>
      <c r="B18" s="5">
        <v>0.68333333333333324</v>
      </c>
      <c r="C18" s="1" t="s">
        <v>19</v>
      </c>
      <c r="D18" s="1">
        <v>4</v>
      </c>
      <c r="E18" s="1">
        <v>1</v>
      </c>
      <c r="F18" s="1" t="s">
        <v>28</v>
      </c>
      <c r="G18" s="1">
        <v>58.71</v>
      </c>
      <c r="H18" s="1">
        <f>1+COUNTIFS(A:A,A18,G:G,"&gt;"&amp;G18)</f>
        <v>3</v>
      </c>
      <c r="I18" s="2">
        <f>AVERAGEIF(A:A,A18,G:G)</f>
        <v>50.963000000000001</v>
      </c>
      <c r="J18" s="2">
        <f t="shared" si="8"/>
        <v>7.7469999999999999</v>
      </c>
      <c r="K18" s="2">
        <f t="shared" si="9"/>
        <v>97.747</v>
      </c>
      <c r="L18" s="2">
        <f t="shared" si="10"/>
        <v>352.41871502947777</v>
      </c>
      <c r="M18" s="2">
        <f>SUMIF(A:A,A18,L:L)</f>
        <v>3151.4760809349505</v>
      </c>
      <c r="N18" s="3">
        <f t="shared" si="11"/>
        <v>0.11182655555009813</v>
      </c>
      <c r="O18" s="6">
        <f t="shared" si="12"/>
        <v>8.9424197596071124</v>
      </c>
      <c r="P18" s="3">
        <f t="shared" si="13"/>
        <v>0.11182655555009813</v>
      </c>
      <c r="Q18" s="3">
        <f>IF(ISNUMBER(P18),SUMIF(A:A,A18,P:P),"")</f>
        <v>0.90939518870014791</v>
      </c>
      <c r="R18" s="3">
        <f t="shared" si="14"/>
        <v>0.12296805276695867</v>
      </c>
      <c r="S18" s="7">
        <f t="shared" si="15"/>
        <v>8.1321935047238423</v>
      </c>
    </row>
    <row r="19" spans="1:19" x14ac:dyDescent="0.3">
      <c r="A19" s="1">
        <v>23</v>
      </c>
      <c r="B19" s="5">
        <v>0.68333333333333324</v>
      </c>
      <c r="C19" s="1" t="s">
        <v>19</v>
      </c>
      <c r="D19" s="1">
        <v>4</v>
      </c>
      <c r="E19" s="1">
        <v>8</v>
      </c>
      <c r="F19" s="1" t="s">
        <v>35</v>
      </c>
      <c r="G19" s="1">
        <v>56.22</v>
      </c>
      <c r="H19" s="1">
        <f>1+COUNTIFS(A:A,A19,G:G,"&gt;"&amp;G19)</f>
        <v>4</v>
      </c>
      <c r="I19" s="2">
        <f>AVERAGEIF(A:A,A19,G:G)</f>
        <v>50.963000000000001</v>
      </c>
      <c r="J19" s="2">
        <f t="shared" si="8"/>
        <v>5.2569999999999979</v>
      </c>
      <c r="K19" s="2">
        <f t="shared" si="9"/>
        <v>95.257000000000005</v>
      </c>
      <c r="L19" s="2">
        <f t="shared" si="10"/>
        <v>303.51165143703065</v>
      </c>
      <c r="M19" s="2">
        <f>SUMIF(A:A,A19,L:L)</f>
        <v>3151.4760809349505</v>
      </c>
      <c r="N19" s="3">
        <f t="shared" si="11"/>
        <v>9.6307775671579152E-2</v>
      </c>
      <c r="O19" s="6">
        <f t="shared" si="12"/>
        <v>10.383377593623569</v>
      </c>
      <c r="P19" s="3">
        <f t="shared" si="13"/>
        <v>9.6307775671579152E-2</v>
      </c>
      <c r="Q19" s="3">
        <f>IF(ISNUMBER(P19),SUMIF(A:A,A19,P:P),"")</f>
        <v>0.90939518870014791</v>
      </c>
      <c r="R19" s="3">
        <f t="shared" si="14"/>
        <v>0.10590310666723179</v>
      </c>
      <c r="S19" s="7">
        <f t="shared" si="15"/>
        <v>9.4425936260981924</v>
      </c>
    </row>
    <row r="20" spans="1:19" x14ac:dyDescent="0.3">
      <c r="A20" s="1">
        <v>23</v>
      </c>
      <c r="B20" s="5">
        <v>0.68333333333333324</v>
      </c>
      <c r="C20" s="1" t="s">
        <v>19</v>
      </c>
      <c r="D20" s="1">
        <v>4</v>
      </c>
      <c r="E20" s="1">
        <v>5</v>
      </c>
      <c r="F20" s="1" t="s">
        <v>32</v>
      </c>
      <c r="G20" s="1">
        <v>50.77</v>
      </c>
      <c r="H20" s="1">
        <f>1+COUNTIFS(A:A,A20,G:G,"&gt;"&amp;G20)</f>
        <v>5</v>
      </c>
      <c r="I20" s="2">
        <f>AVERAGEIF(A:A,A20,G:G)</f>
        <v>50.963000000000001</v>
      </c>
      <c r="J20" s="2">
        <f t="shared" si="8"/>
        <v>-0.19299999999999784</v>
      </c>
      <c r="K20" s="2">
        <f t="shared" si="9"/>
        <v>89.807000000000002</v>
      </c>
      <c r="L20" s="2">
        <f t="shared" si="10"/>
        <v>218.85731767040093</v>
      </c>
      <c r="M20" s="2">
        <f>SUMIF(A:A,A20,L:L)</f>
        <v>3151.4760809349505</v>
      </c>
      <c r="N20" s="3">
        <f t="shared" si="11"/>
        <v>6.9445971363829101E-2</v>
      </c>
      <c r="O20" s="6">
        <f t="shared" si="12"/>
        <v>14.399683384958015</v>
      </c>
      <c r="P20" s="3">
        <f t="shared" si="13"/>
        <v>6.9445971363829101E-2</v>
      </c>
      <c r="Q20" s="3">
        <f>IF(ISNUMBER(P20),SUMIF(A:A,A20,P:P),"")</f>
        <v>0.90939518870014791</v>
      </c>
      <c r="R20" s="3">
        <f t="shared" si="14"/>
        <v>7.6365008553753527E-2</v>
      </c>
      <c r="S20" s="7">
        <f t="shared" si="15"/>
        <v>13.09500278908628</v>
      </c>
    </row>
    <row r="21" spans="1:19" x14ac:dyDescent="0.3">
      <c r="A21" s="1">
        <v>23</v>
      </c>
      <c r="B21" s="5">
        <v>0.68333333333333324</v>
      </c>
      <c r="C21" s="1" t="s">
        <v>19</v>
      </c>
      <c r="D21" s="1">
        <v>4</v>
      </c>
      <c r="E21" s="1">
        <v>4</v>
      </c>
      <c r="F21" s="1" t="s">
        <v>31</v>
      </c>
      <c r="G21" s="1">
        <v>47.23</v>
      </c>
      <c r="H21" s="1">
        <f>1+COUNTIFS(A:A,A21,G:G,"&gt;"&amp;G21)</f>
        <v>6</v>
      </c>
      <c r="I21" s="2">
        <f>AVERAGEIF(A:A,A21,G:G)</f>
        <v>50.963000000000001</v>
      </c>
      <c r="J21" s="2">
        <f t="shared" si="8"/>
        <v>-3.7330000000000041</v>
      </c>
      <c r="K21" s="2">
        <f t="shared" si="9"/>
        <v>86.266999999999996</v>
      </c>
      <c r="L21" s="2">
        <f t="shared" si="10"/>
        <v>176.97703882387057</v>
      </c>
      <c r="M21" s="2">
        <f>SUMIF(A:A,A21,L:L)</f>
        <v>3151.4760809349505</v>
      </c>
      <c r="N21" s="3">
        <f t="shared" si="11"/>
        <v>5.6156871979611118E-2</v>
      </c>
      <c r="O21" s="6">
        <f t="shared" si="12"/>
        <v>17.807259641581712</v>
      </c>
      <c r="P21" s="3">
        <f t="shared" si="13"/>
        <v>5.6156871979611118E-2</v>
      </c>
      <c r="Q21" s="3">
        <f>IF(ISNUMBER(P21),SUMIF(A:A,A21,P:P),"")</f>
        <v>0.90939518870014791</v>
      </c>
      <c r="R21" s="3">
        <f t="shared" si="14"/>
        <v>6.1751890352399419E-2</v>
      </c>
      <c r="S21" s="7">
        <f t="shared" si="15"/>
        <v>16.193836241988731</v>
      </c>
    </row>
    <row r="22" spans="1:19" x14ac:dyDescent="0.3">
      <c r="A22" s="1">
        <v>23</v>
      </c>
      <c r="B22" s="5">
        <v>0.68333333333333324</v>
      </c>
      <c r="C22" s="1" t="s">
        <v>19</v>
      </c>
      <c r="D22" s="1">
        <v>4</v>
      </c>
      <c r="E22" s="1">
        <v>9</v>
      </c>
      <c r="F22" s="1" t="s">
        <v>36</v>
      </c>
      <c r="G22" s="1">
        <v>45.95</v>
      </c>
      <c r="H22" s="1">
        <f>1+COUNTIFS(A:A,A22,G:G,"&gt;"&amp;G22)</f>
        <v>7</v>
      </c>
      <c r="I22" s="2">
        <f>AVERAGEIF(A:A,A22,G:G)</f>
        <v>50.963000000000001</v>
      </c>
      <c r="J22" s="2">
        <f t="shared" si="8"/>
        <v>-5.0129999999999981</v>
      </c>
      <c r="K22" s="2">
        <f t="shared" si="9"/>
        <v>84.986999999999995</v>
      </c>
      <c r="L22" s="2">
        <f t="shared" si="10"/>
        <v>163.89402009470172</v>
      </c>
      <c r="M22" s="2">
        <f>SUMIF(A:A,A22,L:L)</f>
        <v>3151.4760809349505</v>
      </c>
      <c r="N22" s="3">
        <f t="shared" si="11"/>
        <v>5.2005478031767E-2</v>
      </c>
      <c r="O22" s="6">
        <f t="shared" si="12"/>
        <v>19.228743544846573</v>
      </c>
      <c r="P22" s="3">
        <f t="shared" si="13"/>
        <v>5.2005478031767E-2</v>
      </c>
      <c r="Q22" s="3">
        <f>IF(ISNUMBER(P22),SUMIF(A:A,A22,P:P),"")</f>
        <v>0.90939518870014791</v>
      </c>
      <c r="R22" s="3">
        <f t="shared" si="14"/>
        <v>5.718688495163636E-2</v>
      </c>
      <c r="S22" s="7">
        <f t="shared" si="15"/>
        <v>17.486526864432502</v>
      </c>
    </row>
    <row r="23" spans="1:19" x14ac:dyDescent="0.3">
      <c r="A23" s="1">
        <v>23</v>
      </c>
      <c r="B23" s="5">
        <v>0.68333333333333324</v>
      </c>
      <c r="C23" s="1" t="s">
        <v>19</v>
      </c>
      <c r="D23" s="1">
        <v>4</v>
      </c>
      <c r="E23" s="1">
        <v>6</v>
      </c>
      <c r="F23" s="1" t="s">
        <v>33</v>
      </c>
      <c r="G23" s="1">
        <v>41.86</v>
      </c>
      <c r="H23" s="1">
        <f>1+COUNTIFS(A:A,A23,G:G,"&gt;"&amp;G23)</f>
        <v>8</v>
      </c>
      <c r="I23" s="2">
        <f>AVERAGEIF(A:A,A23,G:G)</f>
        <v>50.963000000000001</v>
      </c>
      <c r="J23" s="2">
        <f t="shared" si="8"/>
        <v>-9.1030000000000015</v>
      </c>
      <c r="K23" s="2">
        <f t="shared" si="9"/>
        <v>80.896999999999991</v>
      </c>
      <c r="L23" s="2">
        <f t="shared" si="10"/>
        <v>128.22929134257859</v>
      </c>
      <c r="M23" s="2">
        <f>SUMIF(A:A,A23,L:L)</f>
        <v>3151.4760809349505</v>
      </c>
      <c r="N23" s="3">
        <f t="shared" si="11"/>
        <v>4.0688644955393954E-2</v>
      </c>
      <c r="O23" s="6">
        <f t="shared" si="12"/>
        <v>24.576881365704793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>
        <v>23</v>
      </c>
      <c r="B24" s="5">
        <v>0.68333333333333324</v>
      </c>
      <c r="C24" s="1" t="s">
        <v>19</v>
      </c>
      <c r="D24" s="1">
        <v>4</v>
      </c>
      <c r="E24" s="1">
        <v>3</v>
      </c>
      <c r="F24" s="1" t="s">
        <v>30</v>
      </c>
      <c r="G24" s="1">
        <v>39.130000000000003</v>
      </c>
      <c r="H24" s="1">
        <f>1+COUNTIFS(A:A,A24,G:G,"&gt;"&amp;G24)</f>
        <v>9</v>
      </c>
      <c r="I24" s="2">
        <f>AVERAGEIF(A:A,A24,G:G)</f>
        <v>50.963000000000001</v>
      </c>
      <c r="J24" s="2">
        <f t="shared" si="8"/>
        <v>-11.832999999999998</v>
      </c>
      <c r="K24" s="2">
        <f t="shared" si="9"/>
        <v>78.167000000000002</v>
      </c>
      <c r="L24" s="2">
        <f t="shared" si="10"/>
        <v>108.85535689278286</v>
      </c>
      <c r="M24" s="2">
        <f>SUMIF(A:A,A24,L:L)</f>
        <v>3151.4760809349505</v>
      </c>
      <c r="N24" s="3">
        <f t="shared" si="11"/>
        <v>3.4541070310293666E-2</v>
      </c>
      <c r="O24" s="6">
        <f t="shared" si="12"/>
        <v>28.951042657817922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23</v>
      </c>
      <c r="B25" s="5">
        <v>0.68333333333333324</v>
      </c>
      <c r="C25" s="1" t="s">
        <v>19</v>
      </c>
      <c r="D25" s="1">
        <v>4</v>
      </c>
      <c r="E25" s="1">
        <v>10</v>
      </c>
      <c r="F25" s="1" t="s">
        <v>37</v>
      </c>
      <c r="G25" s="1">
        <v>25.64</v>
      </c>
      <c r="H25" s="1">
        <f>1+COUNTIFS(A:A,A25,G:G,"&gt;"&amp;G25)</f>
        <v>10</v>
      </c>
      <c r="I25" s="2">
        <f>AVERAGEIF(A:A,A25,G:G)</f>
        <v>50.963000000000001</v>
      </c>
      <c r="J25" s="2">
        <f t="shared" si="8"/>
        <v>-25.323</v>
      </c>
      <c r="K25" s="2">
        <f t="shared" si="9"/>
        <v>64.676999999999992</v>
      </c>
      <c r="L25" s="2">
        <f t="shared" si="10"/>
        <v>48.454247393747295</v>
      </c>
      <c r="M25" s="2">
        <f>SUMIF(A:A,A25,L:L)</f>
        <v>3151.4760809349505</v>
      </c>
      <c r="N25" s="3">
        <f t="shared" si="11"/>
        <v>1.5375096034164518E-2</v>
      </c>
      <c r="O25" s="6">
        <f t="shared" si="12"/>
        <v>65.040244157040149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27</v>
      </c>
      <c r="B26" s="5">
        <v>0.70833333333333337</v>
      </c>
      <c r="C26" s="1" t="s">
        <v>19</v>
      </c>
      <c r="D26" s="1">
        <v>5</v>
      </c>
      <c r="E26" s="1">
        <v>4</v>
      </c>
      <c r="F26" s="1" t="s">
        <v>41</v>
      </c>
      <c r="G26" s="1">
        <v>70.33</v>
      </c>
      <c r="H26" s="1">
        <f>1+COUNTIFS(A:A,A26,G:G,"&gt;"&amp;G26)</f>
        <v>1</v>
      </c>
      <c r="I26" s="2">
        <f>AVERAGEIF(A:A,A26,G:G)</f>
        <v>49.44</v>
      </c>
      <c r="J26" s="2">
        <f t="shared" ref="J26:J45" si="16">G26-I26</f>
        <v>20.89</v>
      </c>
      <c r="K26" s="2">
        <f t="shared" ref="K26:K45" si="17">90+J26</f>
        <v>110.89</v>
      </c>
      <c r="L26" s="2">
        <f t="shared" ref="L26:L45" si="18">EXP(0.06*K26)</f>
        <v>775.41626400192888</v>
      </c>
      <c r="M26" s="2">
        <f>SUMIF(A:A,A26,L:L)</f>
        <v>2831.8754317472453</v>
      </c>
      <c r="N26" s="3">
        <f t="shared" ref="N26:N45" si="19">L26/M26</f>
        <v>0.27381722208151754</v>
      </c>
      <c r="O26" s="6">
        <f t="shared" ref="O26:O45" si="20">1/N26</f>
        <v>3.6520712334971104</v>
      </c>
      <c r="P26" s="3">
        <f t="shared" ref="P26:P45" si="21">IF(O26&gt;21,"",N26)</f>
        <v>0.27381722208151754</v>
      </c>
      <c r="Q26" s="3">
        <f>IF(ISNUMBER(P26),SUMIF(A:A,A26,P:P),"")</f>
        <v>0.96472567248056496</v>
      </c>
      <c r="R26" s="3">
        <f t="shared" ref="R26:R45" si="22">IFERROR(P26*(1/Q26),"")</f>
        <v>0.28382910281371593</v>
      </c>
      <c r="S26" s="7">
        <f t="shared" ref="S26:S45" si="23">IFERROR(1/R26,"")</f>
        <v>3.5232468766824265</v>
      </c>
    </row>
    <row r="27" spans="1:19" x14ac:dyDescent="0.3">
      <c r="A27" s="1">
        <v>27</v>
      </c>
      <c r="B27" s="5">
        <v>0.70833333333333337</v>
      </c>
      <c r="C27" s="1" t="s">
        <v>19</v>
      </c>
      <c r="D27" s="1">
        <v>5</v>
      </c>
      <c r="E27" s="1">
        <v>3</v>
      </c>
      <c r="F27" s="1" t="s">
        <v>40</v>
      </c>
      <c r="G27" s="1">
        <v>60.17</v>
      </c>
      <c r="H27" s="1">
        <f>1+COUNTIFS(A:A,A27,G:G,"&gt;"&amp;G27)</f>
        <v>2</v>
      </c>
      <c r="I27" s="2">
        <f>AVERAGEIF(A:A,A27,G:G)</f>
        <v>49.44</v>
      </c>
      <c r="J27" s="2">
        <f t="shared" si="16"/>
        <v>10.730000000000004</v>
      </c>
      <c r="K27" s="2">
        <f t="shared" si="17"/>
        <v>100.73</v>
      </c>
      <c r="L27" s="2">
        <f t="shared" si="18"/>
        <v>421.49166389066863</v>
      </c>
      <c r="M27" s="2">
        <f>SUMIF(A:A,A27,L:L)</f>
        <v>2831.8754317472453</v>
      </c>
      <c r="N27" s="3">
        <f t="shared" si="19"/>
        <v>0.14883834901968535</v>
      </c>
      <c r="O27" s="6">
        <f t="shared" si="20"/>
        <v>6.7186985517270159</v>
      </c>
      <c r="P27" s="3">
        <f t="shared" si="21"/>
        <v>0.14883834901968535</v>
      </c>
      <c r="Q27" s="3">
        <f>IF(ISNUMBER(P27),SUMIF(A:A,A27,P:P),"")</f>
        <v>0.96472567248056496</v>
      </c>
      <c r="R27" s="3">
        <f t="shared" si="22"/>
        <v>0.15428048953748952</v>
      </c>
      <c r="S27" s="7">
        <f t="shared" si="23"/>
        <v>6.4817009785090427</v>
      </c>
    </row>
    <row r="28" spans="1:19" x14ac:dyDescent="0.3">
      <c r="A28" s="1">
        <v>27</v>
      </c>
      <c r="B28" s="5">
        <v>0.70833333333333337</v>
      </c>
      <c r="C28" s="1" t="s">
        <v>19</v>
      </c>
      <c r="D28" s="1">
        <v>5</v>
      </c>
      <c r="E28" s="1">
        <v>2</v>
      </c>
      <c r="F28" s="1" t="s">
        <v>39</v>
      </c>
      <c r="G28" s="1">
        <v>59.23</v>
      </c>
      <c r="H28" s="1">
        <f>1+COUNTIFS(A:A,A28,G:G,"&gt;"&amp;G28)</f>
        <v>3</v>
      </c>
      <c r="I28" s="2">
        <f>AVERAGEIF(A:A,A28,G:G)</f>
        <v>49.44</v>
      </c>
      <c r="J28" s="2">
        <f t="shared" si="16"/>
        <v>9.7899999999999991</v>
      </c>
      <c r="K28" s="2">
        <f t="shared" si="17"/>
        <v>99.789999999999992</v>
      </c>
      <c r="L28" s="2">
        <f t="shared" si="18"/>
        <v>398.37748079342219</v>
      </c>
      <c r="M28" s="2">
        <f>SUMIF(A:A,A28,L:L)</f>
        <v>2831.8754317472453</v>
      </c>
      <c r="N28" s="3">
        <f t="shared" si="19"/>
        <v>0.14067620218295632</v>
      </c>
      <c r="O28" s="6">
        <f t="shared" si="20"/>
        <v>7.1085228665716382</v>
      </c>
      <c r="P28" s="3">
        <f t="shared" si="21"/>
        <v>0.14067620218295632</v>
      </c>
      <c r="Q28" s="3">
        <f>IF(ISNUMBER(P28),SUMIF(A:A,A28,P:P),"")</f>
        <v>0.96472567248056496</v>
      </c>
      <c r="R28" s="3">
        <f t="shared" si="22"/>
        <v>0.14581990113442361</v>
      </c>
      <c r="S28" s="7">
        <f t="shared" si="23"/>
        <v>6.8577745027967971</v>
      </c>
    </row>
    <row r="29" spans="1:19" x14ac:dyDescent="0.3">
      <c r="A29" s="1">
        <v>27</v>
      </c>
      <c r="B29" s="5">
        <v>0.70833333333333337</v>
      </c>
      <c r="C29" s="1" t="s">
        <v>19</v>
      </c>
      <c r="D29" s="1">
        <v>5</v>
      </c>
      <c r="E29" s="1">
        <v>7</v>
      </c>
      <c r="F29" s="1" t="s">
        <v>43</v>
      </c>
      <c r="G29" s="1">
        <v>58.53</v>
      </c>
      <c r="H29" s="1">
        <f>1+COUNTIFS(A:A,A29,G:G,"&gt;"&amp;G29)</f>
        <v>4</v>
      </c>
      <c r="I29" s="2">
        <f>AVERAGEIF(A:A,A29,G:G)</f>
        <v>49.44</v>
      </c>
      <c r="J29" s="2">
        <f t="shared" si="16"/>
        <v>9.0900000000000034</v>
      </c>
      <c r="K29" s="2">
        <f t="shared" si="17"/>
        <v>99.09</v>
      </c>
      <c r="L29" s="2">
        <f t="shared" si="18"/>
        <v>381.99212759340833</v>
      </c>
      <c r="M29" s="2">
        <f>SUMIF(A:A,A29,L:L)</f>
        <v>2831.8754317472453</v>
      </c>
      <c r="N29" s="3">
        <f t="shared" si="19"/>
        <v>0.13489015911894195</v>
      </c>
      <c r="O29" s="6">
        <f t="shared" si="20"/>
        <v>7.4134392496211019</v>
      </c>
      <c r="P29" s="3">
        <f t="shared" si="21"/>
        <v>0.13489015911894195</v>
      </c>
      <c r="Q29" s="3">
        <f>IF(ISNUMBER(P29),SUMIF(A:A,A29,P:P),"")</f>
        <v>0.96472567248056496</v>
      </c>
      <c r="R29" s="3">
        <f t="shared" si="22"/>
        <v>0.1398222966038663</v>
      </c>
      <c r="S29" s="7">
        <f t="shared" si="23"/>
        <v>7.1519351654845327</v>
      </c>
    </row>
    <row r="30" spans="1:19" x14ac:dyDescent="0.3">
      <c r="A30" s="1">
        <v>27</v>
      </c>
      <c r="B30" s="5">
        <v>0.70833333333333337</v>
      </c>
      <c r="C30" s="1" t="s">
        <v>19</v>
      </c>
      <c r="D30" s="1">
        <v>5</v>
      </c>
      <c r="E30" s="1">
        <v>8</v>
      </c>
      <c r="F30" s="1" t="s">
        <v>44</v>
      </c>
      <c r="G30" s="1">
        <v>54.95</v>
      </c>
      <c r="H30" s="1">
        <f>1+COUNTIFS(A:A,A30,G:G,"&gt;"&amp;G30)</f>
        <v>5</v>
      </c>
      <c r="I30" s="2">
        <f>AVERAGEIF(A:A,A30,G:G)</f>
        <v>49.44</v>
      </c>
      <c r="J30" s="2">
        <f t="shared" si="16"/>
        <v>5.5100000000000051</v>
      </c>
      <c r="K30" s="2">
        <f t="shared" si="17"/>
        <v>95.51</v>
      </c>
      <c r="L30" s="2">
        <f t="shared" si="18"/>
        <v>308.15410538399419</v>
      </c>
      <c r="M30" s="2">
        <f>SUMIF(A:A,A30,L:L)</f>
        <v>2831.8754317472453</v>
      </c>
      <c r="N30" s="3">
        <f t="shared" si="19"/>
        <v>0.10881626427821561</v>
      </c>
      <c r="O30" s="6">
        <f t="shared" si="20"/>
        <v>9.1898027067282282</v>
      </c>
      <c r="P30" s="3">
        <f t="shared" si="21"/>
        <v>0.10881626427821561</v>
      </c>
      <c r="Q30" s="3">
        <f>IF(ISNUMBER(P30),SUMIF(A:A,A30,P:P),"")</f>
        <v>0.96472567248056496</v>
      </c>
      <c r="R30" s="3">
        <f t="shared" si="22"/>
        <v>0.11279503322267791</v>
      </c>
      <c r="S30" s="7">
        <f t="shared" si="23"/>
        <v>8.865638596212106</v>
      </c>
    </row>
    <row r="31" spans="1:19" x14ac:dyDescent="0.3">
      <c r="A31" s="1">
        <v>27</v>
      </c>
      <c r="B31" s="5">
        <v>0.70833333333333337</v>
      </c>
      <c r="C31" s="1" t="s">
        <v>19</v>
      </c>
      <c r="D31" s="1">
        <v>5</v>
      </c>
      <c r="E31" s="1">
        <v>1</v>
      </c>
      <c r="F31" s="1" t="s">
        <v>38</v>
      </c>
      <c r="G31" s="1">
        <v>53.88</v>
      </c>
      <c r="H31" s="1">
        <f>1+COUNTIFS(A:A,A31,G:G,"&gt;"&amp;G31)</f>
        <v>6</v>
      </c>
      <c r="I31" s="2">
        <f>AVERAGEIF(A:A,A31,G:G)</f>
        <v>49.44</v>
      </c>
      <c r="J31" s="2">
        <f t="shared" si="16"/>
        <v>4.4400000000000048</v>
      </c>
      <c r="K31" s="2">
        <f t="shared" si="17"/>
        <v>94.44</v>
      </c>
      <c r="L31" s="2">
        <f t="shared" si="18"/>
        <v>288.99228723842691</v>
      </c>
      <c r="M31" s="2">
        <f>SUMIF(A:A,A31,L:L)</f>
        <v>2831.8754317472453</v>
      </c>
      <c r="N31" s="3">
        <f t="shared" si="19"/>
        <v>0.10204978792450659</v>
      </c>
      <c r="O31" s="6">
        <f t="shared" si="20"/>
        <v>9.7991384434798672</v>
      </c>
      <c r="P31" s="3">
        <f t="shared" si="21"/>
        <v>0.10204978792450659</v>
      </c>
      <c r="Q31" s="3">
        <f>IF(ISNUMBER(P31),SUMIF(A:A,A31,P:P),"")</f>
        <v>0.96472567248056496</v>
      </c>
      <c r="R31" s="3">
        <f t="shared" si="22"/>
        <v>0.10578114673999457</v>
      </c>
      <c r="S31" s="7">
        <f t="shared" si="23"/>
        <v>9.4534804246162718</v>
      </c>
    </row>
    <row r="32" spans="1:19" x14ac:dyDescent="0.3">
      <c r="A32" s="1">
        <v>27</v>
      </c>
      <c r="B32" s="5">
        <v>0.70833333333333337</v>
      </c>
      <c r="C32" s="1" t="s">
        <v>19</v>
      </c>
      <c r="D32" s="1">
        <v>5</v>
      </c>
      <c r="E32" s="1">
        <v>5</v>
      </c>
      <c r="F32" s="1" t="s">
        <v>42</v>
      </c>
      <c r="G32" s="1">
        <v>43.77</v>
      </c>
      <c r="H32" s="1">
        <f>1+COUNTIFS(A:A,A32,G:G,"&gt;"&amp;G32)</f>
        <v>7</v>
      </c>
      <c r="I32" s="2">
        <f>AVERAGEIF(A:A,A32,G:G)</f>
        <v>49.44</v>
      </c>
      <c r="J32" s="2">
        <f t="shared" si="16"/>
        <v>-5.6699999999999946</v>
      </c>
      <c r="K32" s="2">
        <f t="shared" si="17"/>
        <v>84.330000000000013</v>
      </c>
      <c r="L32" s="2">
        <f t="shared" si="18"/>
        <v>157.55900137170264</v>
      </c>
      <c r="M32" s="2">
        <f>SUMIF(A:A,A32,L:L)</f>
        <v>2831.8754317472453</v>
      </c>
      <c r="N32" s="3">
        <f t="shared" si="19"/>
        <v>5.5637687874741701E-2</v>
      </c>
      <c r="O32" s="6">
        <f t="shared" si="20"/>
        <v>17.973428411535021</v>
      </c>
      <c r="P32" s="3">
        <f t="shared" si="21"/>
        <v>5.5637687874741701E-2</v>
      </c>
      <c r="Q32" s="3">
        <f>IF(ISNUMBER(P32),SUMIF(A:A,A32,P:P),"")</f>
        <v>0.96472567248056496</v>
      </c>
      <c r="R32" s="3">
        <f t="shared" si="22"/>
        <v>5.7672029947832201E-2</v>
      </c>
      <c r="S32" s="7">
        <f t="shared" si="23"/>
        <v>17.339427811099416</v>
      </c>
    </row>
    <row r="33" spans="1:19" x14ac:dyDescent="0.3">
      <c r="A33" s="1">
        <v>27</v>
      </c>
      <c r="B33" s="5">
        <v>0.70833333333333337</v>
      </c>
      <c r="C33" s="1" t="s">
        <v>19</v>
      </c>
      <c r="D33" s="1">
        <v>5</v>
      </c>
      <c r="E33" s="1">
        <v>9</v>
      </c>
      <c r="F33" s="1" t="s">
        <v>45</v>
      </c>
      <c r="G33" s="1">
        <v>31.55</v>
      </c>
      <c r="H33" s="1">
        <f>1+COUNTIFS(A:A,A33,G:G,"&gt;"&amp;G33)</f>
        <v>8</v>
      </c>
      <c r="I33" s="2">
        <f>AVERAGEIF(A:A,A33,G:G)</f>
        <v>49.44</v>
      </c>
      <c r="J33" s="2">
        <f t="shared" si="16"/>
        <v>-17.889999999999997</v>
      </c>
      <c r="K33" s="2">
        <f t="shared" si="17"/>
        <v>72.11</v>
      </c>
      <c r="L33" s="2">
        <f t="shared" si="18"/>
        <v>75.686514455765334</v>
      </c>
      <c r="M33" s="2">
        <f>SUMIF(A:A,A33,L:L)</f>
        <v>2831.8754317472453</v>
      </c>
      <c r="N33" s="3">
        <f t="shared" si="19"/>
        <v>2.6726639741023968E-2</v>
      </c>
      <c r="O33" s="6">
        <f t="shared" si="20"/>
        <v>37.415852111968022</v>
      </c>
      <c r="P33" s="3" t="str">
        <f t="shared" si="21"/>
        <v/>
      </c>
      <c r="Q33" s="3" t="str">
        <f>IF(ISNUMBER(P33),SUMIF(A:A,A33,P:P),"")</f>
        <v/>
      </c>
      <c r="R33" s="3" t="str">
        <f t="shared" si="22"/>
        <v/>
      </c>
      <c r="S33" s="7" t="str">
        <f t="shared" si="23"/>
        <v/>
      </c>
    </row>
    <row r="34" spans="1:19" x14ac:dyDescent="0.3">
      <c r="A34" s="1">
        <v>27</v>
      </c>
      <c r="B34" s="5">
        <v>0.70833333333333337</v>
      </c>
      <c r="C34" s="1" t="s">
        <v>19</v>
      </c>
      <c r="D34" s="1">
        <v>5</v>
      </c>
      <c r="E34" s="1">
        <v>10</v>
      </c>
      <c r="F34" s="1" t="s">
        <v>46</v>
      </c>
      <c r="G34" s="1">
        <v>12.55</v>
      </c>
      <c r="H34" s="1">
        <f>1+COUNTIFS(A:A,A34,G:G,"&gt;"&amp;G34)</f>
        <v>9</v>
      </c>
      <c r="I34" s="2">
        <f>AVERAGEIF(A:A,A34,G:G)</f>
        <v>49.44</v>
      </c>
      <c r="J34" s="2">
        <f t="shared" si="16"/>
        <v>-36.89</v>
      </c>
      <c r="K34" s="2">
        <f t="shared" si="17"/>
        <v>53.11</v>
      </c>
      <c r="L34" s="2">
        <f t="shared" si="18"/>
        <v>24.205987017928408</v>
      </c>
      <c r="M34" s="2">
        <f>SUMIF(A:A,A34,L:L)</f>
        <v>2831.8754317472453</v>
      </c>
      <c r="N34" s="3">
        <f t="shared" si="19"/>
        <v>8.547687778411037E-3</v>
      </c>
      <c r="O34" s="6">
        <f t="shared" si="20"/>
        <v>116.99070274018524</v>
      </c>
      <c r="P34" s="3" t="str">
        <f t="shared" si="21"/>
        <v/>
      </c>
      <c r="Q34" s="3" t="str">
        <f>IF(ISNUMBER(P34),SUMIF(A:A,A34,P:P),"")</f>
        <v/>
      </c>
      <c r="R34" s="3" t="str">
        <f t="shared" si="22"/>
        <v/>
      </c>
      <c r="S34" s="7" t="str">
        <f t="shared" si="23"/>
        <v/>
      </c>
    </row>
    <row r="35" spans="1:19" x14ac:dyDescent="0.3">
      <c r="A35" s="1">
        <v>28</v>
      </c>
      <c r="B35" s="5">
        <v>0.73611111111111116</v>
      </c>
      <c r="C35" s="1" t="s">
        <v>19</v>
      </c>
      <c r="D35" s="1">
        <v>6</v>
      </c>
      <c r="E35" s="1">
        <v>6</v>
      </c>
      <c r="F35" s="1" t="s">
        <v>52</v>
      </c>
      <c r="G35" s="1">
        <v>67.3</v>
      </c>
      <c r="H35" s="1">
        <f>1+COUNTIFS(A:A,A35,G:G,"&gt;"&amp;G35)</f>
        <v>1</v>
      </c>
      <c r="I35" s="2">
        <f>AVERAGEIF(A:A,A35,G:G)</f>
        <v>47.552142857142869</v>
      </c>
      <c r="J35" s="2">
        <f t="shared" si="16"/>
        <v>19.747857142857129</v>
      </c>
      <c r="K35" s="2">
        <f t="shared" si="17"/>
        <v>109.74785714285713</v>
      </c>
      <c r="L35" s="2">
        <f t="shared" si="18"/>
        <v>724.05794851741337</v>
      </c>
      <c r="M35" s="2">
        <f>SUMIF(A:A,A35,L:L)</f>
        <v>4106.3171665530754</v>
      </c>
      <c r="N35" s="3">
        <f t="shared" si="19"/>
        <v>0.17632781861445984</v>
      </c>
      <c r="O35" s="6">
        <f t="shared" si="20"/>
        <v>5.6712548698086973</v>
      </c>
      <c r="P35" s="3">
        <f t="shared" si="21"/>
        <v>0.17632781861445984</v>
      </c>
      <c r="Q35" s="3">
        <f>IF(ISNUMBER(P35),SUMIF(A:A,A35,P:P),"")</f>
        <v>0.82090574885574052</v>
      </c>
      <c r="R35" s="3">
        <f t="shared" si="22"/>
        <v>0.21479666680400639</v>
      </c>
      <c r="S35" s="7">
        <f t="shared" si="23"/>
        <v>4.6555657258520737</v>
      </c>
    </row>
    <row r="36" spans="1:19" x14ac:dyDescent="0.3">
      <c r="A36" s="1">
        <v>28</v>
      </c>
      <c r="B36" s="5">
        <v>0.73611111111111116</v>
      </c>
      <c r="C36" s="1" t="s">
        <v>19</v>
      </c>
      <c r="D36" s="1">
        <v>6</v>
      </c>
      <c r="E36" s="1">
        <v>1</v>
      </c>
      <c r="F36" s="1" t="s">
        <v>47</v>
      </c>
      <c r="G36" s="1">
        <v>64.63</v>
      </c>
      <c r="H36" s="1">
        <f>1+COUNTIFS(A:A,A36,G:G,"&gt;"&amp;G36)</f>
        <v>2</v>
      </c>
      <c r="I36" s="2">
        <f>AVERAGEIF(A:A,A36,G:G)</f>
        <v>47.552142857142869</v>
      </c>
      <c r="J36" s="2">
        <f t="shared" si="16"/>
        <v>17.077857142857127</v>
      </c>
      <c r="K36" s="2">
        <f t="shared" si="17"/>
        <v>107.07785714285713</v>
      </c>
      <c r="L36" s="2">
        <f t="shared" si="18"/>
        <v>616.87809572320111</v>
      </c>
      <c r="M36" s="2">
        <f>SUMIF(A:A,A36,L:L)</f>
        <v>4106.3171665530754</v>
      </c>
      <c r="N36" s="3">
        <f t="shared" si="19"/>
        <v>0.15022660712811448</v>
      </c>
      <c r="O36" s="6">
        <f t="shared" si="20"/>
        <v>6.6566104308485903</v>
      </c>
      <c r="P36" s="3">
        <f t="shared" si="21"/>
        <v>0.15022660712811448</v>
      </c>
      <c r="Q36" s="3">
        <f>IF(ISNUMBER(P36),SUMIF(A:A,A36,P:P),"")</f>
        <v>0.82090574885574052</v>
      </c>
      <c r="R36" s="3">
        <f t="shared" si="22"/>
        <v>0.18300104163908604</v>
      </c>
      <c r="S36" s="7">
        <f t="shared" si="23"/>
        <v>5.4644497705766959</v>
      </c>
    </row>
    <row r="37" spans="1:19" x14ac:dyDescent="0.3">
      <c r="A37" s="1">
        <v>28</v>
      </c>
      <c r="B37" s="5">
        <v>0.73611111111111116</v>
      </c>
      <c r="C37" s="1" t="s">
        <v>19</v>
      </c>
      <c r="D37" s="1">
        <v>6</v>
      </c>
      <c r="E37" s="1">
        <v>3</v>
      </c>
      <c r="F37" s="1" t="s">
        <v>49</v>
      </c>
      <c r="G37" s="1">
        <v>63.38</v>
      </c>
      <c r="H37" s="1">
        <f>1+COUNTIFS(A:A,A37,G:G,"&gt;"&amp;G37)</f>
        <v>3</v>
      </c>
      <c r="I37" s="2">
        <f>AVERAGEIF(A:A,A37,G:G)</f>
        <v>47.552142857142869</v>
      </c>
      <c r="J37" s="2">
        <f t="shared" si="16"/>
        <v>15.827857142857134</v>
      </c>
      <c r="K37" s="2">
        <f t="shared" si="17"/>
        <v>105.82785714285714</v>
      </c>
      <c r="L37" s="2">
        <f t="shared" si="18"/>
        <v>572.30463516596183</v>
      </c>
      <c r="M37" s="2">
        <f>SUMIF(A:A,A37,L:L)</f>
        <v>4106.3171665530754</v>
      </c>
      <c r="N37" s="3">
        <f t="shared" si="19"/>
        <v>0.13937175623634687</v>
      </c>
      <c r="O37" s="6">
        <f t="shared" si="20"/>
        <v>7.175054882025008</v>
      </c>
      <c r="P37" s="3">
        <f t="shared" si="21"/>
        <v>0.13937175623634687</v>
      </c>
      <c r="Q37" s="3">
        <f>IF(ISNUMBER(P37),SUMIF(A:A,A37,P:P),"")</f>
        <v>0.82090574885574052</v>
      </c>
      <c r="R37" s="3">
        <f t="shared" si="22"/>
        <v>0.16977802437200248</v>
      </c>
      <c r="S37" s="7">
        <f t="shared" si="23"/>
        <v>5.8900438010097762</v>
      </c>
    </row>
    <row r="38" spans="1:19" x14ac:dyDescent="0.3">
      <c r="A38" s="1">
        <v>28</v>
      </c>
      <c r="B38" s="5">
        <v>0.73611111111111116</v>
      </c>
      <c r="C38" s="1" t="s">
        <v>19</v>
      </c>
      <c r="D38" s="1">
        <v>6</v>
      </c>
      <c r="E38" s="1">
        <v>4</v>
      </c>
      <c r="F38" s="1" t="s">
        <v>50</v>
      </c>
      <c r="G38" s="1">
        <v>56.15</v>
      </c>
      <c r="H38" s="1">
        <f>1+COUNTIFS(A:A,A38,G:G,"&gt;"&amp;G38)</f>
        <v>4</v>
      </c>
      <c r="I38" s="2">
        <f>AVERAGEIF(A:A,A38,G:G)</f>
        <v>47.552142857142869</v>
      </c>
      <c r="J38" s="2">
        <f t="shared" si="16"/>
        <v>8.59785714285713</v>
      </c>
      <c r="K38" s="2">
        <f t="shared" si="17"/>
        <v>98.597857142857123</v>
      </c>
      <c r="L38" s="2">
        <f t="shared" si="18"/>
        <v>370.87735504905595</v>
      </c>
      <c r="M38" s="2">
        <f>SUMIF(A:A,A38,L:L)</f>
        <v>4106.3171665530754</v>
      </c>
      <c r="N38" s="3">
        <f t="shared" si="19"/>
        <v>9.031873087396651E-2</v>
      </c>
      <c r="O38" s="6">
        <f t="shared" si="20"/>
        <v>11.07190048313932</v>
      </c>
      <c r="P38" s="3">
        <f t="shared" si="21"/>
        <v>9.031873087396651E-2</v>
      </c>
      <c r="Q38" s="3">
        <f>IF(ISNUMBER(P38),SUMIF(A:A,A38,P:P),"")</f>
        <v>0.82090574885574052</v>
      </c>
      <c r="R38" s="3">
        <f t="shared" si="22"/>
        <v>0.11002326515542335</v>
      </c>
      <c r="S38" s="7">
        <f t="shared" si="23"/>
        <v>9.088986757367719</v>
      </c>
    </row>
    <row r="39" spans="1:19" x14ac:dyDescent="0.3">
      <c r="A39" s="1">
        <v>28</v>
      </c>
      <c r="B39" s="5">
        <v>0.73611111111111116</v>
      </c>
      <c r="C39" s="1" t="s">
        <v>19</v>
      </c>
      <c r="D39" s="1">
        <v>6</v>
      </c>
      <c r="E39" s="1">
        <v>11</v>
      </c>
      <c r="F39" s="1" t="s">
        <v>57</v>
      </c>
      <c r="G39" s="1">
        <v>52.7</v>
      </c>
      <c r="H39" s="1">
        <f>1+COUNTIFS(A:A,A39,G:G,"&gt;"&amp;G39)</f>
        <v>5</v>
      </c>
      <c r="I39" s="2">
        <f>AVERAGEIF(A:A,A39,G:G)</f>
        <v>47.552142857142869</v>
      </c>
      <c r="J39" s="2">
        <f t="shared" si="16"/>
        <v>5.1478571428571342</v>
      </c>
      <c r="K39" s="2">
        <f t="shared" si="17"/>
        <v>95.147857142857134</v>
      </c>
      <c r="L39" s="2">
        <f t="shared" si="18"/>
        <v>301.53057739029964</v>
      </c>
      <c r="M39" s="2">
        <f>SUMIF(A:A,A39,L:L)</f>
        <v>4106.3171665530754</v>
      </c>
      <c r="N39" s="3">
        <f t="shared" si="19"/>
        <v>7.3430902962473898E-2</v>
      </c>
      <c r="O39" s="6">
        <f t="shared" si="20"/>
        <v>13.618244630752255</v>
      </c>
      <c r="P39" s="3">
        <f t="shared" si="21"/>
        <v>7.3430902962473898E-2</v>
      </c>
      <c r="Q39" s="3">
        <f>IF(ISNUMBER(P39),SUMIF(A:A,A39,P:P),"")</f>
        <v>0.82090574885574052</v>
      </c>
      <c r="R39" s="3">
        <f t="shared" si="22"/>
        <v>8.9451076527152035E-2</v>
      </c>
      <c r="S39" s="7">
        <f t="shared" si="23"/>
        <v>11.179295306708347</v>
      </c>
    </row>
    <row r="40" spans="1:19" x14ac:dyDescent="0.3">
      <c r="A40" s="1">
        <v>28</v>
      </c>
      <c r="B40" s="5">
        <v>0.73611111111111116</v>
      </c>
      <c r="C40" s="1" t="s">
        <v>19</v>
      </c>
      <c r="D40" s="1">
        <v>6</v>
      </c>
      <c r="E40" s="1">
        <v>2</v>
      </c>
      <c r="F40" s="1" t="s">
        <v>48</v>
      </c>
      <c r="G40" s="1">
        <v>51.09</v>
      </c>
      <c r="H40" s="1">
        <f>1+COUNTIFS(A:A,A40,G:G,"&gt;"&amp;G40)</f>
        <v>6</v>
      </c>
      <c r="I40" s="2">
        <f>AVERAGEIF(A:A,A40,G:G)</f>
        <v>47.552142857142869</v>
      </c>
      <c r="J40" s="2">
        <f t="shared" si="16"/>
        <v>3.5378571428571348</v>
      </c>
      <c r="K40" s="2">
        <f t="shared" si="17"/>
        <v>93.537857142857135</v>
      </c>
      <c r="L40" s="2">
        <f t="shared" si="18"/>
        <v>273.76537079340767</v>
      </c>
      <c r="M40" s="2">
        <f>SUMIF(A:A,A40,L:L)</f>
        <v>4106.3171665530754</v>
      </c>
      <c r="N40" s="3">
        <f t="shared" si="19"/>
        <v>6.6669319414313963E-2</v>
      </c>
      <c r="O40" s="6">
        <f t="shared" si="20"/>
        <v>14.999403155528524</v>
      </c>
      <c r="P40" s="3">
        <f t="shared" si="21"/>
        <v>6.6669319414313963E-2</v>
      </c>
      <c r="Q40" s="3">
        <f>IF(ISNUMBER(P40),SUMIF(A:A,A40,P:P),"")</f>
        <v>0.82090574885574052</v>
      </c>
      <c r="R40" s="3">
        <f t="shared" si="22"/>
        <v>8.1214340997421738E-2</v>
      </c>
      <c r="S40" s="7">
        <f t="shared" si="23"/>
        <v>12.313096279778302</v>
      </c>
    </row>
    <row r="41" spans="1:19" x14ac:dyDescent="0.3">
      <c r="A41" s="1">
        <v>28</v>
      </c>
      <c r="B41" s="5">
        <v>0.73611111111111116</v>
      </c>
      <c r="C41" s="1" t="s">
        <v>19</v>
      </c>
      <c r="D41" s="1">
        <v>6</v>
      </c>
      <c r="E41" s="1">
        <v>8</v>
      </c>
      <c r="F41" s="1" t="s">
        <v>54</v>
      </c>
      <c r="G41" s="1">
        <v>49.97</v>
      </c>
      <c r="H41" s="1">
        <f>1+COUNTIFS(A:A,A41,G:G,"&gt;"&amp;G41)</f>
        <v>7</v>
      </c>
      <c r="I41" s="2">
        <f>AVERAGEIF(A:A,A41,G:G)</f>
        <v>47.552142857142869</v>
      </c>
      <c r="J41" s="2">
        <f t="shared" si="16"/>
        <v>2.4178571428571303</v>
      </c>
      <c r="K41" s="2">
        <f t="shared" si="17"/>
        <v>92.41785714285713</v>
      </c>
      <c r="L41" s="2">
        <f t="shared" si="18"/>
        <v>255.97286136610629</v>
      </c>
      <c r="M41" s="2">
        <f>SUMIF(A:A,A41,L:L)</f>
        <v>4106.3171665530754</v>
      </c>
      <c r="N41" s="3">
        <f t="shared" si="19"/>
        <v>6.2336359074030082E-2</v>
      </c>
      <c r="O41" s="6">
        <f t="shared" si="20"/>
        <v>16.042002049115659</v>
      </c>
      <c r="P41" s="3">
        <f t="shared" si="21"/>
        <v>6.2336359074030082E-2</v>
      </c>
      <c r="Q41" s="3">
        <f>IF(ISNUMBER(P41),SUMIF(A:A,A41,P:P),"")</f>
        <v>0.82090574885574052</v>
      </c>
      <c r="R41" s="3">
        <f t="shared" si="22"/>
        <v>7.5936073247045294E-2</v>
      </c>
      <c r="S41" s="7">
        <f t="shared" si="23"/>
        <v>13.168971705274613</v>
      </c>
    </row>
    <row r="42" spans="1:19" x14ac:dyDescent="0.3">
      <c r="A42" s="1">
        <v>28</v>
      </c>
      <c r="B42" s="5">
        <v>0.73611111111111116</v>
      </c>
      <c r="C42" s="1" t="s">
        <v>19</v>
      </c>
      <c r="D42" s="1">
        <v>6</v>
      </c>
      <c r="E42" s="1">
        <v>5</v>
      </c>
      <c r="F42" s="1" t="s">
        <v>51</v>
      </c>
      <c r="G42" s="1">
        <v>49.94</v>
      </c>
      <c r="H42" s="1">
        <f>1+COUNTIFS(A:A,A42,G:G,"&gt;"&amp;G42)</f>
        <v>8</v>
      </c>
      <c r="I42" s="2">
        <f>AVERAGEIF(A:A,A42,G:G)</f>
        <v>47.552142857142869</v>
      </c>
      <c r="J42" s="2">
        <f t="shared" si="16"/>
        <v>2.3878571428571291</v>
      </c>
      <c r="K42" s="2">
        <f t="shared" si="17"/>
        <v>92.387857142857129</v>
      </c>
      <c r="L42" s="2">
        <f t="shared" si="18"/>
        <v>255.51252464298918</v>
      </c>
      <c r="M42" s="2">
        <f>SUMIF(A:A,A42,L:L)</f>
        <v>4106.3171665530754</v>
      </c>
      <c r="N42" s="3">
        <f t="shared" si="19"/>
        <v>6.2224254552034883E-2</v>
      </c>
      <c r="O42" s="6">
        <f t="shared" si="20"/>
        <v>16.070903656447221</v>
      </c>
      <c r="P42" s="3">
        <f t="shared" si="21"/>
        <v>6.2224254552034883E-2</v>
      </c>
      <c r="Q42" s="3">
        <f>IF(ISNUMBER(P42),SUMIF(A:A,A42,P:P),"")</f>
        <v>0.82090574885574052</v>
      </c>
      <c r="R42" s="3">
        <f t="shared" si="22"/>
        <v>7.5799511257862662E-2</v>
      </c>
      <c r="S42" s="7">
        <f t="shared" si="23"/>
        <v>13.192697200884265</v>
      </c>
    </row>
    <row r="43" spans="1:19" x14ac:dyDescent="0.3">
      <c r="A43" s="1">
        <v>28</v>
      </c>
      <c r="B43" s="5">
        <v>0.73611111111111116</v>
      </c>
      <c r="C43" s="1" t="s">
        <v>19</v>
      </c>
      <c r="D43" s="1">
        <v>6</v>
      </c>
      <c r="E43" s="1">
        <v>9</v>
      </c>
      <c r="F43" s="1" t="s">
        <v>55</v>
      </c>
      <c r="G43" s="1">
        <v>45.02</v>
      </c>
      <c r="H43" s="1">
        <f>1+COUNTIFS(A:A,A43,G:G,"&gt;"&amp;G43)</f>
        <v>9</v>
      </c>
      <c r="I43" s="2">
        <f>AVERAGEIF(A:A,A43,G:G)</f>
        <v>47.552142857142869</v>
      </c>
      <c r="J43" s="2">
        <f t="shared" si="16"/>
        <v>-2.5321428571428655</v>
      </c>
      <c r="K43" s="2">
        <f t="shared" si="17"/>
        <v>87.467857142857127</v>
      </c>
      <c r="L43" s="2">
        <f t="shared" si="18"/>
        <v>190.19910196523824</v>
      </c>
      <c r="M43" s="2">
        <f>SUMIF(A:A,A43,L:L)</f>
        <v>4106.3171665530754</v>
      </c>
      <c r="N43" s="3">
        <f t="shared" si="19"/>
        <v>4.631865836240194E-2</v>
      </c>
      <c r="O43" s="6">
        <f t="shared" si="20"/>
        <v>21.589571791477578</v>
      </c>
      <c r="P43" s="3" t="str">
        <f t="shared" si="21"/>
        <v/>
      </c>
      <c r="Q43" s="3" t="str">
        <f>IF(ISNUMBER(P43),SUMIF(A:A,A43,P:P),"")</f>
        <v/>
      </c>
      <c r="R43" s="3" t="str">
        <f t="shared" si="22"/>
        <v/>
      </c>
      <c r="S43" s="7" t="str">
        <f t="shared" si="23"/>
        <v/>
      </c>
    </row>
    <row r="44" spans="1:19" x14ac:dyDescent="0.3">
      <c r="A44" s="1">
        <v>28</v>
      </c>
      <c r="B44" s="5">
        <v>0.73611111111111116</v>
      </c>
      <c r="C44" s="1" t="s">
        <v>19</v>
      </c>
      <c r="D44" s="1">
        <v>6</v>
      </c>
      <c r="E44" s="1">
        <v>13</v>
      </c>
      <c r="F44" s="1" t="s">
        <v>59</v>
      </c>
      <c r="G44" s="1">
        <v>43.72</v>
      </c>
      <c r="H44" s="1">
        <f>1+COUNTIFS(A:A,A44,G:G,"&gt;"&amp;G44)</f>
        <v>10</v>
      </c>
      <c r="I44" s="2">
        <f>AVERAGEIF(A:A,A44,G:G)</f>
        <v>47.552142857142869</v>
      </c>
      <c r="J44" s="2">
        <f t="shared" si="16"/>
        <v>-3.8321428571428697</v>
      </c>
      <c r="K44" s="2">
        <f t="shared" si="17"/>
        <v>86.16785714285713</v>
      </c>
      <c r="L44" s="2">
        <f t="shared" si="18"/>
        <v>175.92740327837271</v>
      </c>
      <c r="M44" s="2">
        <f>SUMIF(A:A,A44,L:L)</f>
        <v>4106.3171665530754</v>
      </c>
      <c r="N44" s="3">
        <f t="shared" si="19"/>
        <v>4.2843111270445211E-2</v>
      </c>
      <c r="O44" s="6">
        <f t="shared" si="20"/>
        <v>23.340975254750877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>
        <v>28</v>
      </c>
      <c r="B45" s="5">
        <v>0.73611111111111116</v>
      </c>
      <c r="C45" s="1" t="s">
        <v>19</v>
      </c>
      <c r="D45" s="1">
        <v>6</v>
      </c>
      <c r="E45" s="1">
        <v>10</v>
      </c>
      <c r="F45" s="1" t="s">
        <v>56</v>
      </c>
      <c r="G45" s="1">
        <v>41.06</v>
      </c>
      <c r="H45" s="1">
        <f>1+COUNTIFS(A:A,A45,G:G,"&gt;"&amp;G45)</f>
        <v>11</v>
      </c>
      <c r="I45" s="2">
        <f>AVERAGEIF(A:A,A45,G:G)</f>
        <v>47.552142857142869</v>
      </c>
      <c r="J45" s="2">
        <f t="shared" si="16"/>
        <v>-6.4921428571428663</v>
      </c>
      <c r="K45" s="2">
        <f t="shared" si="17"/>
        <v>83.507857142857134</v>
      </c>
      <c r="L45" s="2">
        <f t="shared" si="18"/>
        <v>149.9754221850591</v>
      </c>
      <c r="M45" s="2">
        <f>SUMIF(A:A,A45,L:L)</f>
        <v>4106.3171665530754</v>
      </c>
      <c r="N45" s="3">
        <f t="shared" si="19"/>
        <v>3.6523097486634591E-2</v>
      </c>
      <c r="O45" s="6">
        <f t="shared" si="20"/>
        <v>27.379934036699488</v>
      </c>
      <c r="P45" s="3" t="str">
        <f t="shared" si="21"/>
        <v/>
      </c>
      <c r="Q45" s="3" t="str">
        <f>IF(ISNUMBER(P45),SUMIF(A:A,A45,P:P),"")</f>
        <v/>
      </c>
      <c r="R45" s="3" t="str">
        <f t="shared" si="22"/>
        <v/>
      </c>
      <c r="S45" s="7" t="str">
        <f t="shared" si="23"/>
        <v/>
      </c>
    </row>
    <row r="46" spans="1:19" x14ac:dyDescent="0.3">
      <c r="A46" s="1">
        <v>28</v>
      </c>
      <c r="B46" s="5">
        <v>0.73611111111111116</v>
      </c>
      <c r="C46" s="1" t="s">
        <v>19</v>
      </c>
      <c r="D46" s="1">
        <v>6</v>
      </c>
      <c r="E46" s="1">
        <v>12</v>
      </c>
      <c r="F46" s="1" t="s">
        <v>58</v>
      </c>
      <c r="G46" s="1">
        <v>35.5</v>
      </c>
      <c r="H46" s="1">
        <f>1+COUNTIFS(A:A,A46,G:G,"&gt;"&amp;G46)</f>
        <v>12</v>
      </c>
      <c r="I46" s="2">
        <f>AVERAGEIF(A:A,A46,G:G)</f>
        <v>47.552142857142869</v>
      </c>
      <c r="J46" s="2">
        <f t="shared" ref="J46:J71" si="24">G46-I46</f>
        <v>-12.052142857142869</v>
      </c>
      <c r="K46" s="2">
        <f t="shared" ref="K46:K71" si="25">90+J46</f>
        <v>77.947857142857131</v>
      </c>
      <c r="L46" s="2">
        <f t="shared" ref="L46:L71" si="26">EXP(0.06*K46)</f>
        <v>107.43343307643568</v>
      </c>
      <c r="M46" s="2">
        <f>SUMIF(A:A,A46,L:L)</f>
        <v>4106.3171665530754</v>
      </c>
      <c r="N46" s="3">
        <f t="shared" ref="N46:N71" si="27">L46/M46</f>
        <v>2.6162965187274477E-2</v>
      </c>
      <c r="O46" s="6">
        <f t="shared" ref="O46:O71" si="28">1/N46</f>
        <v>38.221967305387636</v>
      </c>
      <c r="P46" s="3" t="str">
        <f t="shared" ref="P46:P71" si="29">IF(O46&gt;21,"",N46)</f>
        <v/>
      </c>
      <c r="Q46" s="3" t="str">
        <f>IF(ISNUMBER(P46),SUMIF(A:A,A46,P:P),"")</f>
        <v/>
      </c>
      <c r="R46" s="3" t="str">
        <f t="shared" ref="R46:R71" si="30">IFERROR(P46*(1/Q46),"")</f>
        <v/>
      </c>
      <c r="S46" s="7" t="str">
        <f t="shared" ref="S46:S71" si="31">IFERROR(1/R46,"")</f>
        <v/>
      </c>
    </row>
    <row r="47" spans="1:19" x14ac:dyDescent="0.3">
      <c r="A47" s="1">
        <v>28</v>
      </c>
      <c r="B47" s="5">
        <v>0.73611111111111116</v>
      </c>
      <c r="C47" s="1" t="s">
        <v>19</v>
      </c>
      <c r="D47" s="1">
        <v>6</v>
      </c>
      <c r="E47" s="1">
        <v>7</v>
      </c>
      <c r="F47" s="1" t="s">
        <v>53</v>
      </c>
      <c r="G47" s="1">
        <v>30.94</v>
      </c>
      <c r="H47" s="1">
        <f>1+COUNTIFS(A:A,A47,G:G,"&gt;"&amp;G47)</f>
        <v>13</v>
      </c>
      <c r="I47" s="2">
        <f>AVERAGEIF(A:A,A47,G:G)</f>
        <v>47.552142857142869</v>
      </c>
      <c r="J47" s="2">
        <f t="shared" si="24"/>
        <v>-16.612142857142867</v>
      </c>
      <c r="K47" s="2">
        <f t="shared" si="25"/>
        <v>73.387857142857129</v>
      </c>
      <c r="L47" s="2">
        <f t="shared" si="26"/>
        <v>81.717765693134993</v>
      </c>
      <c r="M47" s="2">
        <f>SUMIF(A:A,A47,L:L)</f>
        <v>4106.3171665530754</v>
      </c>
      <c r="N47" s="3">
        <f t="shared" si="27"/>
        <v>1.9900500224080478E-2</v>
      </c>
      <c r="O47" s="6">
        <f t="shared" si="28"/>
        <v>50.249993152933719</v>
      </c>
      <c r="P47" s="3" t="str">
        <f t="shared" si="29"/>
        <v/>
      </c>
      <c r="Q47" s="3" t="str">
        <f>IF(ISNUMBER(P47),SUMIF(A:A,A47,P:P),"")</f>
        <v/>
      </c>
      <c r="R47" s="3" t="str">
        <f t="shared" si="30"/>
        <v/>
      </c>
      <c r="S47" s="7" t="str">
        <f t="shared" si="31"/>
        <v/>
      </c>
    </row>
    <row r="48" spans="1:19" x14ac:dyDescent="0.3">
      <c r="A48" s="1">
        <v>28</v>
      </c>
      <c r="B48" s="5">
        <v>0.73611111111111116</v>
      </c>
      <c r="C48" s="1" t="s">
        <v>19</v>
      </c>
      <c r="D48" s="1">
        <v>6</v>
      </c>
      <c r="E48" s="1">
        <v>14</v>
      </c>
      <c r="F48" s="1" t="s">
        <v>60</v>
      </c>
      <c r="G48" s="1">
        <v>14.33</v>
      </c>
      <c r="H48" s="1">
        <f>1+COUNTIFS(A:A,A48,G:G,"&gt;"&amp;G48)</f>
        <v>14</v>
      </c>
      <c r="I48" s="2">
        <f>AVERAGEIF(A:A,A48,G:G)</f>
        <v>47.552142857142869</v>
      </c>
      <c r="J48" s="2">
        <f t="shared" si="24"/>
        <v>-33.22214285714287</v>
      </c>
      <c r="K48" s="2">
        <f t="shared" si="25"/>
        <v>56.77785714285713</v>
      </c>
      <c r="L48" s="2">
        <f t="shared" si="26"/>
        <v>30.164671706399524</v>
      </c>
      <c r="M48" s="2">
        <f>SUMIF(A:A,A48,L:L)</f>
        <v>4106.3171665530754</v>
      </c>
      <c r="N48" s="3">
        <f t="shared" si="27"/>
        <v>7.3459186134227309E-3</v>
      </c>
      <c r="O48" s="6">
        <f t="shared" si="28"/>
        <v>136.1300134979393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7" t="str">
        <f t="shared" si="31"/>
        <v/>
      </c>
    </row>
    <row r="49" spans="1:19" x14ac:dyDescent="0.3">
      <c r="A49" s="1">
        <v>29</v>
      </c>
      <c r="B49" s="5">
        <v>0.76111111111111107</v>
      </c>
      <c r="C49" s="1" t="s">
        <v>19</v>
      </c>
      <c r="D49" s="1">
        <v>7</v>
      </c>
      <c r="E49" s="1">
        <v>5</v>
      </c>
      <c r="F49" s="1" t="s">
        <v>63</v>
      </c>
      <c r="G49" s="1">
        <v>63.99</v>
      </c>
      <c r="H49" s="1">
        <f>1+COUNTIFS(A:A,A49,G:G,"&gt;"&amp;G49)</f>
        <v>1</v>
      </c>
      <c r="I49" s="2">
        <f>AVERAGEIF(A:A,A49,G:G)</f>
        <v>45.656363636363643</v>
      </c>
      <c r="J49" s="2">
        <f t="shared" si="24"/>
        <v>18.333636363636359</v>
      </c>
      <c r="K49" s="2">
        <f t="shared" si="25"/>
        <v>108.33363636363636</v>
      </c>
      <c r="L49" s="2">
        <f t="shared" si="26"/>
        <v>665.15372663854032</v>
      </c>
      <c r="M49" s="2">
        <f>SUMIF(A:A,A49,L:L)</f>
        <v>3358.9312016121035</v>
      </c>
      <c r="N49" s="3">
        <f t="shared" si="27"/>
        <v>0.1980254094871913</v>
      </c>
      <c r="O49" s="6">
        <f t="shared" si="28"/>
        <v>5.0498569986024044</v>
      </c>
      <c r="P49" s="3">
        <f t="shared" si="29"/>
        <v>0.1980254094871913</v>
      </c>
      <c r="Q49" s="3">
        <f>IF(ISNUMBER(P49),SUMIF(A:A,A49,P:P),"")</f>
        <v>0.92656495117874049</v>
      </c>
      <c r="R49" s="3">
        <f t="shared" si="30"/>
        <v>0.21371994400961417</v>
      </c>
      <c r="S49" s="7">
        <f t="shared" si="31"/>
        <v>4.6790205033696584</v>
      </c>
    </row>
    <row r="50" spans="1:19" x14ac:dyDescent="0.3">
      <c r="A50" s="1">
        <v>29</v>
      </c>
      <c r="B50" s="5">
        <v>0.76111111111111107</v>
      </c>
      <c r="C50" s="1" t="s">
        <v>19</v>
      </c>
      <c r="D50" s="1">
        <v>7</v>
      </c>
      <c r="E50" s="1">
        <v>7</v>
      </c>
      <c r="F50" s="1" t="s">
        <v>65</v>
      </c>
      <c r="G50" s="1">
        <v>60.99</v>
      </c>
      <c r="H50" s="1">
        <f>1+COUNTIFS(A:A,A50,G:G,"&gt;"&amp;G50)</f>
        <v>2</v>
      </c>
      <c r="I50" s="2">
        <f>AVERAGEIF(A:A,A50,G:G)</f>
        <v>45.656363636363643</v>
      </c>
      <c r="J50" s="2">
        <f t="shared" si="24"/>
        <v>15.333636363636359</v>
      </c>
      <c r="K50" s="2">
        <f t="shared" si="25"/>
        <v>105.33363636363636</v>
      </c>
      <c r="L50" s="2">
        <f t="shared" si="26"/>
        <v>555.58309387036866</v>
      </c>
      <c r="M50" s="2">
        <f>SUMIF(A:A,A50,L:L)</f>
        <v>3358.9312016121035</v>
      </c>
      <c r="N50" s="3">
        <f t="shared" si="27"/>
        <v>0.16540472564716988</v>
      </c>
      <c r="O50" s="6">
        <f t="shared" si="28"/>
        <v>6.0457764800089935</v>
      </c>
      <c r="P50" s="3">
        <f t="shared" si="29"/>
        <v>0.16540472564716988</v>
      </c>
      <c r="Q50" s="3">
        <f>IF(ISNUMBER(P50),SUMIF(A:A,A50,P:P),"")</f>
        <v>0.92656495117874049</v>
      </c>
      <c r="R50" s="3">
        <f t="shared" si="30"/>
        <v>0.17851390281571552</v>
      </c>
      <c r="S50" s="7">
        <f t="shared" si="31"/>
        <v>5.6018045890371102</v>
      </c>
    </row>
    <row r="51" spans="1:19" x14ac:dyDescent="0.3">
      <c r="A51" s="1">
        <v>29</v>
      </c>
      <c r="B51" s="5">
        <v>0.76111111111111107</v>
      </c>
      <c r="C51" s="1" t="s">
        <v>19</v>
      </c>
      <c r="D51" s="1">
        <v>7</v>
      </c>
      <c r="E51" s="1">
        <v>2</v>
      </c>
      <c r="F51" s="1" t="s">
        <v>61</v>
      </c>
      <c r="G51" s="1">
        <v>60.37</v>
      </c>
      <c r="H51" s="1">
        <f>1+COUNTIFS(A:A,A51,G:G,"&gt;"&amp;G51)</f>
        <v>3</v>
      </c>
      <c r="I51" s="2">
        <f>AVERAGEIF(A:A,A51,G:G)</f>
        <v>45.656363636363643</v>
      </c>
      <c r="J51" s="2">
        <f t="shared" si="24"/>
        <v>14.713636363636354</v>
      </c>
      <c r="K51" s="2">
        <f t="shared" si="25"/>
        <v>104.71363636363635</v>
      </c>
      <c r="L51" s="2">
        <f t="shared" si="26"/>
        <v>535.29509903984342</v>
      </c>
      <c r="M51" s="2">
        <f>SUMIF(A:A,A51,L:L)</f>
        <v>3358.9312016121035</v>
      </c>
      <c r="N51" s="3">
        <f t="shared" si="27"/>
        <v>0.15936471065049829</v>
      </c>
      <c r="O51" s="6">
        <f t="shared" si="28"/>
        <v>6.2749149163461508</v>
      </c>
      <c r="P51" s="3">
        <f t="shared" si="29"/>
        <v>0.15936471065049829</v>
      </c>
      <c r="Q51" s="3">
        <f>IF(ISNUMBER(P51),SUMIF(A:A,A51,P:P),"")</f>
        <v>0.92656495117874049</v>
      </c>
      <c r="R51" s="3">
        <f t="shared" si="30"/>
        <v>0.1719951854942933</v>
      </c>
      <c r="S51" s="7">
        <f t="shared" si="31"/>
        <v>5.8141162331150218</v>
      </c>
    </row>
    <row r="52" spans="1:19" x14ac:dyDescent="0.3">
      <c r="A52" s="1">
        <v>29</v>
      </c>
      <c r="B52" s="5">
        <v>0.76111111111111107</v>
      </c>
      <c r="C52" s="1" t="s">
        <v>19</v>
      </c>
      <c r="D52" s="1">
        <v>7</v>
      </c>
      <c r="E52" s="1">
        <v>6</v>
      </c>
      <c r="F52" s="1" t="s">
        <v>64</v>
      </c>
      <c r="G52" s="1">
        <v>57.66</v>
      </c>
      <c r="H52" s="1">
        <f>1+COUNTIFS(A:A,A52,G:G,"&gt;"&amp;G52)</f>
        <v>4</v>
      </c>
      <c r="I52" s="2">
        <f>AVERAGEIF(A:A,A52,G:G)</f>
        <v>45.656363636363643</v>
      </c>
      <c r="J52" s="2">
        <f t="shared" si="24"/>
        <v>12.003636363636353</v>
      </c>
      <c r="K52" s="2">
        <f t="shared" si="25"/>
        <v>102.00363636363636</v>
      </c>
      <c r="L52" s="2">
        <f t="shared" si="26"/>
        <v>454.96394853291639</v>
      </c>
      <c r="M52" s="2">
        <f>SUMIF(A:A,A52,L:L)</f>
        <v>3358.9312016121035</v>
      </c>
      <c r="N52" s="3">
        <f t="shared" si="27"/>
        <v>0.13544902268750206</v>
      </c>
      <c r="O52" s="6">
        <f t="shared" si="28"/>
        <v>7.3828513499660007</v>
      </c>
      <c r="P52" s="3">
        <f t="shared" si="29"/>
        <v>0.13544902268750206</v>
      </c>
      <c r="Q52" s="3">
        <f>IF(ISNUMBER(P52),SUMIF(A:A,A52,P:P),"")</f>
        <v>0.92656495117874049</v>
      </c>
      <c r="R52" s="3">
        <f t="shared" si="30"/>
        <v>0.14618405597490924</v>
      </c>
      <c r="S52" s="7">
        <f t="shared" si="31"/>
        <v>6.8406913006411463</v>
      </c>
    </row>
    <row r="53" spans="1:19" x14ac:dyDescent="0.3">
      <c r="A53" s="1">
        <v>29</v>
      </c>
      <c r="B53" s="5">
        <v>0.76111111111111107</v>
      </c>
      <c r="C53" s="1" t="s">
        <v>19</v>
      </c>
      <c r="D53" s="1">
        <v>7</v>
      </c>
      <c r="E53" s="1">
        <v>10</v>
      </c>
      <c r="F53" s="1" t="s">
        <v>68</v>
      </c>
      <c r="G53" s="1">
        <v>53.18</v>
      </c>
      <c r="H53" s="1">
        <f>1+COUNTIFS(A:A,A53,G:G,"&gt;"&amp;G53)</f>
        <v>5</v>
      </c>
      <c r="I53" s="2">
        <f>AVERAGEIF(A:A,A53,G:G)</f>
        <v>45.656363636363643</v>
      </c>
      <c r="J53" s="2">
        <f t="shared" si="24"/>
        <v>7.5236363636363564</v>
      </c>
      <c r="K53" s="2">
        <f t="shared" si="25"/>
        <v>97.523636363636356</v>
      </c>
      <c r="L53" s="2">
        <f t="shared" si="26"/>
        <v>347.72717131468528</v>
      </c>
      <c r="M53" s="2">
        <f>SUMIF(A:A,A53,L:L)</f>
        <v>3358.9312016121035</v>
      </c>
      <c r="N53" s="3">
        <f t="shared" si="27"/>
        <v>0.10352315973241584</v>
      </c>
      <c r="O53" s="6">
        <f t="shared" si="28"/>
        <v>9.6596742466591614</v>
      </c>
      <c r="P53" s="3">
        <f t="shared" si="29"/>
        <v>0.10352315973241584</v>
      </c>
      <c r="Q53" s="3">
        <f>IF(ISNUMBER(P53),SUMIF(A:A,A53,P:P),"")</f>
        <v>0.92656495117874049</v>
      </c>
      <c r="R53" s="3">
        <f t="shared" si="30"/>
        <v>0.1117279038028771</v>
      </c>
      <c r="S53" s="7">
        <f t="shared" si="31"/>
        <v>8.9503155967582835</v>
      </c>
    </row>
    <row r="54" spans="1:19" x14ac:dyDescent="0.3">
      <c r="A54" s="1">
        <v>29</v>
      </c>
      <c r="B54" s="5">
        <v>0.76111111111111107</v>
      </c>
      <c r="C54" s="1" t="s">
        <v>19</v>
      </c>
      <c r="D54" s="1">
        <v>7</v>
      </c>
      <c r="E54" s="1">
        <v>12</v>
      </c>
      <c r="F54" s="1" t="s">
        <v>70</v>
      </c>
      <c r="G54" s="1">
        <v>44.91</v>
      </c>
      <c r="H54" s="1">
        <f>1+COUNTIFS(A:A,A54,G:G,"&gt;"&amp;G54)</f>
        <v>6</v>
      </c>
      <c r="I54" s="2">
        <f>AVERAGEIF(A:A,A54,G:G)</f>
        <v>45.656363636363643</v>
      </c>
      <c r="J54" s="2">
        <f t="shared" si="24"/>
        <v>-0.74636363636364678</v>
      </c>
      <c r="K54" s="2">
        <f t="shared" si="25"/>
        <v>89.25363636363636</v>
      </c>
      <c r="L54" s="2">
        <f t="shared" si="26"/>
        <v>211.71016262241724</v>
      </c>
      <c r="M54" s="2">
        <f>SUMIF(A:A,A54,L:L)</f>
        <v>3358.9312016121035</v>
      </c>
      <c r="N54" s="3">
        <f t="shared" si="27"/>
        <v>6.302902617380432E-2</v>
      </c>
      <c r="O54" s="6">
        <f t="shared" si="28"/>
        <v>15.865706019992626</v>
      </c>
      <c r="P54" s="3">
        <f t="shared" si="29"/>
        <v>6.302902617380432E-2</v>
      </c>
      <c r="Q54" s="3">
        <f>IF(ISNUMBER(P54),SUMIF(A:A,A54,P:P),"")</f>
        <v>0.92656495117874049</v>
      </c>
      <c r="R54" s="3">
        <f t="shared" si="30"/>
        <v>6.8024401412573626E-2</v>
      </c>
      <c r="S54" s="7">
        <f t="shared" si="31"/>
        <v>14.700607123830714</v>
      </c>
    </row>
    <row r="55" spans="1:19" x14ac:dyDescent="0.3">
      <c r="A55" s="1">
        <v>29</v>
      </c>
      <c r="B55" s="5">
        <v>0.76111111111111107</v>
      </c>
      <c r="C55" s="1" t="s">
        <v>19</v>
      </c>
      <c r="D55" s="1">
        <v>7</v>
      </c>
      <c r="E55" s="1">
        <v>4</v>
      </c>
      <c r="F55" s="1" t="s">
        <v>62</v>
      </c>
      <c r="G55" s="1">
        <v>41.64</v>
      </c>
      <c r="H55" s="1">
        <f>1+COUNTIFS(A:A,A55,G:G,"&gt;"&amp;G55)</f>
        <v>7</v>
      </c>
      <c r="I55" s="2">
        <f>AVERAGEIF(A:A,A55,G:G)</f>
        <v>45.656363636363643</v>
      </c>
      <c r="J55" s="2">
        <f t="shared" si="24"/>
        <v>-4.0163636363636428</v>
      </c>
      <c r="K55" s="2">
        <f t="shared" si="25"/>
        <v>85.98363636363635</v>
      </c>
      <c r="L55" s="2">
        <f t="shared" si="26"/>
        <v>173.9935416928939</v>
      </c>
      <c r="M55" s="2">
        <f>SUMIF(A:A,A55,L:L)</f>
        <v>3358.9312016121035</v>
      </c>
      <c r="N55" s="3">
        <f t="shared" si="27"/>
        <v>5.1800269564731334E-2</v>
      </c>
      <c r="O55" s="6">
        <f t="shared" si="28"/>
        <v>19.304918843141671</v>
      </c>
      <c r="P55" s="3">
        <f t="shared" si="29"/>
        <v>5.1800269564731334E-2</v>
      </c>
      <c r="Q55" s="3">
        <f>IF(ISNUMBER(P55),SUMIF(A:A,A55,P:P),"")</f>
        <v>0.92656495117874049</v>
      </c>
      <c r="R55" s="3">
        <f t="shared" si="30"/>
        <v>5.5905707958015263E-2</v>
      </c>
      <c r="S55" s="7">
        <f t="shared" si="31"/>
        <v>17.887261185405109</v>
      </c>
    </row>
    <row r="56" spans="1:19" x14ac:dyDescent="0.3">
      <c r="A56" s="1">
        <v>29</v>
      </c>
      <c r="B56" s="5">
        <v>0.76111111111111107</v>
      </c>
      <c r="C56" s="1" t="s">
        <v>19</v>
      </c>
      <c r="D56" s="1">
        <v>7</v>
      </c>
      <c r="E56" s="1">
        <v>11</v>
      </c>
      <c r="F56" s="1" t="s">
        <v>69</v>
      </c>
      <c r="G56" s="1">
        <v>41.04</v>
      </c>
      <c r="H56" s="1">
        <f>1+COUNTIFS(A:A,A56,G:G,"&gt;"&amp;G56)</f>
        <v>8</v>
      </c>
      <c r="I56" s="2">
        <f>AVERAGEIF(A:A,A56,G:G)</f>
        <v>45.656363636363643</v>
      </c>
      <c r="J56" s="2">
        <f t="shared" si="24"/>
        <v>-4.6163636363636442</v>
      </c>
      <c r="K56" s="2">
        <f t="shared" si="25"/>
        <v>85.383636363636356</v>
      </c>
      <c r="L56" s="2">
        <f t="shared" si="26"/>
        <v>167.84118112280123</v>
      </c>
      <c r="M56" s="2">
        <f>SUMIF(A:A,A56,L:L)</f>
        <v>3358.9312016121035</v>
      </c>
      <c r="N56" s="3">
        <f t="shared" si="27"/>
        <v>4.9968627235427339E-2</v>
      </c>
      <c r="O56" s="6">
        <f t="shared" si="28"/>
        <v>20.012556984775607</v>
      </c>
      <c r="P56" s="3">
        <f t="shared" si="29"/>
        <v>4.9968627235427339E-2</v>
      </c>
      <c r="Q56" s="3">
        <f>IF(ISNUMBER(P56),SUMIF(A:A,A56,P:P),"")</f>
        <v>0.92656495117874049</v>
      </c>
      <c r="R56" s="3">
        <f t="shared" si="30"/>
        <v>5.3928898532001633E-2</v>
      </c>
      <c r="S56" s="7">
        <f t="shared" si="31"/>
        <v>18.54293388556037</v>
      </c>
    </row>
    <row r="57" spans="1:19" x14ac:dyDescent="0.3">
      <c r="A57" s="1">
        <v>29</v>
      </c>
      <c r="B57" s="5">
        <v>0.76111111111111107</v>
      </c>
      <c r="C57" s="1" t="s">
        <v>19</v>
      </c>
      <c r="D57" s="1">
        <v>7</v>
      </c>
      <c r="E57" s="1">
        <v>8</v>
      </c>
      <c r="F57" s="1" t="s">
        <v>66</v>
      </c>
      <c r="G57" s="1">
        <v>38.6</v>
      </c>
      <c r="H57" s="1">
        <f>1+COUNTIFS(A:A,A57,G:G,"&gt;"&amp;G57)</f>
        <v>9</v>
      </c>
      <c r="I57" s="2">
        <f>AVERAGEIF(A:A,A57,G:G)</f>
        <v>45.656363636363643</v>
      </c>
      <c r="J57" s="2">
        <f t="shared" si="24"/>
        <v>-7.0563636363636419</v>
      </c>
      <c r="K57" s="2">
        <f t="shared" si="25"/>
        <v>82.943636363636358</v>
      </c>
      <c r="L57" s="2">
        <f t="shared" si="26"/>
        <v>144.983244680799</v>
      </c>
      <c r="M57" s="2">
        <f>SUMIF(A:A,A57,L:L)</f>
        <v>3358.9312016121035</v>
      </c>
      <c r="N57" s="3">
        <f t="shared" si="27"/>
        <v>4.3163505287400636E-2</v>
      </c>
      <c r="O57" s="6">
        <f t="shared" si="28"/>
        <v>23.167719890717461</v>
      </c>
      <c r="P57" s="3" t="str">
        <f t="shared" si="29"/>
        <v/>
      </c>
      <c r="Q57" s="3" t="str">
        <f>IF(ISNUMBER(P57),SUMIF(A:A,A57,P:P),"")</f>
        <v/>
      </c>
      <c r="R57" s="3" t="str">
        <f t="shared" si="30"/>
        <v/>
      </c>
      <c r="S57" s="7" t="str">
        <f t="shared" si="31"/>
        <v/>
      </c>
    </row>
    <row r="58" spans="1:19" x14ac:dyDescent="0.3">
      <c r="A58" s="1">
        <v>29</v>
      </c>
      <c r="B58" s="5">
        <v>0.76111111111111107</v>
      </c>
      <c r="C58" s="1" t="s">
        <v>19</v>
      </c>
      <c r="D58" s="1">
        <v>7</v>
      </c>
      <c r="E58" s="1">
        <v>9</v>
      </c>
      <c r="F58" s="1" t="s">
        <v>67</v>
      </c>
      <c r="G58" s="1">
        <v>26.36</v>
      </c>
      <c r="H58" s="1">
        <f>1+COUNTIFS(A:A,A58,G:G,"&gt;"&amp;G58)</f>
        <v>10</v>
      </c>
      <c r="I58" s="2">
        <f>AVERAGEIF(A:A,A58,G:G)</f>
        <v>45.656363636363643</v>
      </c>
      <c r="J58" s="2">
        <f t="shared" si="24"/>
        <v>-19.296363636363644</v>
      </c>
      <c r="K58" s="2">
        <f t="shared" si="25"/>
        <v>70.703636363636349</v>
      </c>
      <c r="L58" s="2">
        <f t="shared" si="26"/>
        <v>69.561981954855924</v>
      </c>
      <c r="M58" s="2">
        <f>SUMIF(A:A,A58,L:L)</f>
        <v>3358.9312016121035</v>
      </c>
      <c r="N58" s="3">
        <f t="shared" si="27"/>
        <v>2.0709558421878355E-2</v>
      </c>
      <c r="O58" s="6">
        <f t="shared" si="28"/>
        <v>48.28688181702428</v>
      </c>
      <c r="P58" s="3" t="str">
        <f t="shared" si="29"/>
        <v/>
      </c>
      <c r="Q58" s="3" t="str">
        <f>IF(ISNUMBER(P58),SUMIF(A:A,A58,P:P),"")</f>
        <v/>
      </c>
      <c r="R58" s="3" t="str">
        <f t="shared" si="30"/>
        <v/>
      </c>
      <c r="S58" s="7" t="str">
        <f t="shared" si="31"/>
        <v/>
      </c>
    </row>
    <row r="59" spans="1:19" x14ac:dyDescent="0.3">
      <c r="A59" s="1">
        <v>29</v>
      </c>
      <c r="B59" s="5">
        <v>0.76111111111111107</v>
      </c>
      <c r="C59" s="1" t="s">
        <v>19</v>
      </c>
      <c r="D59" s="1">
        <v>7</v>
      </c>
      <c r="E59" s="1">
        <v>13</v>
      </c>
      <c r="F59" s="1" t="s">
        <v>71</v>
      </c>
      <c r="G59" s="1">
        <v>13.48</v>
      </c>
      <c r="H59" s="1">
        <f>1+COUNTIFS(A:A,A59,G:G,"&gt;"&amp;G59)</f>
        <v>11</v>
      </c>
      <c r="I59" s="2">
        <f>AVERAGEIF(A:A,A59,G:G)</f>
        <v>45.656363636363643</v>
      </c>
      <c r="J59" s="2">
        <f t="shared" si="24"/>
        <v>-32.176363636363646</v>
      </c>
      <c r="K59" s="2">
        <f t="shared" si="25"/>
        <v>57.823636363636354</v>
      </c>
      <c r="L59" s="2">
        <f t="shared" si="26"/>
        <v>32.118050141982465</v>
      </c>
      <c r="M59" s="2">
        <f>SUMIF(A:A,A59,L:L)</f>
        <v>3358.9312016121035</v>
      </c>
      <c r="N59" s="3">
        <f t="shared" si="27"/>
        <v>9.5619851119807271E-3</v>
      </c>
      <c r="O59" s="6">
        <f t="shared" si="28"/>
        <v>104.58079449915124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  <row r="60" spans="1:19" x14ac:dyDescent="0.3">
      <c r="A60" s="1">
        <v>30</v>
      </c>
      <c r="B60" s="5">
        <v>0.78611111111111109</v>
      </c>
      <c r="C60" s="1" t="s">
        <v>19</v>
      </c>
      <c r="D60" s="1">
        <v>8</v>
      </c>
      <c r="E60" s="1">
        <v>5</v>
      </c>
      <c r="F60" s="1" t="s">
        <v>76</v>
      </c>
      <c r="G60" s="1">
        <v>65.349999999999994</v>
      </c>
      <c r="H60" s="1">
        <f>1+COUNTIFS(A:A,A60,G:G,"&gt;"&amp;G60)</f>
        <v>1</v>
      </c>
      <c r="I60" s="2">
        <f>AVERAGEIF(A:A,A60,G:G)</f>
        <v>53.398333333333341</v>
      </c>
      <c r="J60" s="2">
        <f t="shared" si="24"/>
        <v>11.951666666666654</v>
      </c>
      <c r="K60" s="2">
        <f t="shared" si="25"/>
        <v>101.95166666666665</v>
      </c>
      <c r="L60" s="2">
        <f t="shared" si="26"/>
        <v>453.54749774390672</v>
      </c>
      <c r="M60" s="2">
        <f>SUMIF(A:A,A60,L:L)</f>
        <v>2978.5265941862572</v>
      </c>
      <c r="N60" s="3">
        <f t="shared" si="27"/>
        <v>0.1522724351795883</v>
      </c>
      <c r="O60" s="6">
        <f t="shared" si="28"/>
        <v>6.5671767764179503</v>
      </c>
      <c r="P60" s="3">
        <f t="shared" si="29"/>
        <v>0.1522724351795883</v>
      </c>
      <c r="Q60" s="3">
        <f>IF(ISNUMBER(P60),SUMIF(A:A,A60,P:P),"")</f>
        <v>0.88296326821885496</v>
      </c>
      <c r="R60" s="3">
        <f t="shared" si="30"/>
        <v>0.17245613793964237</v>
      </c>
      <c r="S60" s="7">
        <f t="shared" si="31"/>
        <v>5.7985758694769585</v>
      </c>
    </row>
    <row r="61" spans="1:19" x14ac:dyDescent="0.3">
      <c r="A61" s="1">
        <v>30</v>
      </c>
      <c r="B61" s="5">
        <v>0.78611111111111109</v>
      </c>
      <c r="C61" s="1" t="s">
        <v>19</v>
      </c>
      <c r="D61" s="1">
        <v>8</v>
      </c>
      <c r="E61" s="1">
        <v>9</v>
      </c>
      <c r="F61" s="1" t="s">
        <v>80</v>
      </c>
      <c r="G61" s="1">
        <v>62.88</v>
      </c>
      <c r="H61" s="1">
        <f>1+COUNTIFS(A:A,A61,G:G,"&gt;"&amp;G61)</f>
        <v>2</v>
      </c>
      <c r="I61" s="2">
        <f>AVERAGEIF(A:A,A61,G:G)</f>
        <v>53.398333333333341</v>
      </c>
      <c r="J61" s="2">
        <f t="shared" si="24"/>
        <v>9.481666666666662</v>
      </c>
      <c r="K61" s="2">
        <f t="shared" si="25"/>
        <v>99.481666666666655</v>
      </c>
      <c r="L61" s="2">
        <f t="shared" si="26"/>
        <v>391.07525128616857</v>
      </c>
      <c r="M61" s="2">
        <f>SUMIF(A:A,A61,L:L)</f>
        <v>2978.5265941862572</v>
      </c>
      <c r="N61" s="3">
        <f t="shared" si="27"/>
        <v>0.13129822377597791</v>
      </c>
      <c r="O61" s="6">
        <f t="shared" si="28"/>
        <v>7.6162492624897045</v>
      </c>
      <c r="P61" s="3">
        <f t="shared" si="29"/>
        <v>0.13129822377597791</v>
      </c>
      <c r="Q61" s="3">
        <f>IF(ISNUMBER(P61),SUMIF(A:A,A61,P:P),"")</f>
        <v>0.88296326821885496</v>
      </c>
      <c r="R61" s="3">
        <f t="shared" si="30"/>
        <v>0.14870179598845304</v>
      </c>
      <c r="S61" s="7">
        <f t="shared" si="31"/>
        <v>6.7248683403773537</v>
      </c>
    </row>
    <row r="62" spans="1:19" x14ac:dyDescent="0.3">
      <c r="A62" s="1">
        <v>30</v>
      </c>
      <c r="B62" s="5">
        <v>0.78611111111111109</v>
      </c>
      <c r="C62" s="1" t="s">
        <v>19</v>
      </c>
      <c r="D62" s="1">
        <v>8</v>
      </c>
      <c r="E62" s="1">
        <v>1</v>
      </c>
      <c r="F62" s="1" t="s">
        <v>72</v>
      </c>
      <c r="G62" s="1">
        <v>62.46</v>
      </c>
      <c r="H62" s="1">
        <f>1+COUNTIFS(A:A,A62,G:G,"&gt;"&amp;G62)</f>
        <v>3</v>
      </c>
      <c r="I62" s="2">
        <f>AVERAGEIF(A:A,A62,G:G)</f>
        <v>53.398333333333341</v>
      </c>
      <c r="J62" s="2">
        <f t="shared" si="24"/>
        <v>9.0616666666666603</v>
      </c>
      <c r="K62" s="2">
        <f t="shared" si="25"/>
        <v>99.061666666666667</v>
      </c>
      <c r="L62" s="2">
        <f t="shared" si="26"/>
        <v>381.34329264246873</v>
      </c>
      <c r="M62" s="2">
        <f>SUMIF(A:A,A62,L:L)</f>
        <v>2978.5265941862572</v>
      </c>
      <c r="N62" s="3">
        <f t="shared" si="27"/>
        <v>0.12803085034956785</v>
      </c>
      <c r="O62" s="6">
        <f t="shared" si="28"/>
        <v>7.8106174978113421</v>
      </c>
      <c r="P62" s="3">
        <f t="shared" si="29"/>
        <v>0.12803085034956785</v>
      </c>
      <c r="Q62" s="3">
        <f>IF(ISNUMBER(P62),SUMIF(A:A,A62,P:P),"")</f>
        <v>0.88296326821885496</v>
      </c>
      <c r="R62" s="3">
        <f t="shared" si="30"/>
        <v>0.14500133239725391</v>
      </c>
      <c r="S62" s="7">
        <f t="shared" si="31"/>
        <v>6.8964883526748775</v>
      </c>
    </row>
    <row r="63" spans="1:19" x14ac:dyDescent="0.3">
      <c r="A63" s="1">
        <v>30</v>
      </c>
      <c r="B63" s="5">
        <v>0.78611111111111109</v>
      </c>
      <c r="C63" s="1" t="s">
        <v>19</v>
      </c>
      <c r="D63" s="1">
        <v>8</v>
      </c>
      <c r="E63" s="1">
        <v>4</v>
      </c>
      <c r="F63" s="1" t="s">
        <v>75</v>
      </c>
      <c r="G63" s="1">
        <v>58.84</v>
      </c>
      <c r="H63" s="1">
        <f>1+COUNTIFS(A:A,A63,G:G,"&gt;"&amp;G63)</f>
        <v>4</v>
      </c>
      <c r="I63" s="2">
        <f>AVERAGEIF(A:A,A63,G:G)</f>
        <v>53.398333333333341</v>
      </c>
      <c r="J63" s="2">
        <f t="shared" si="24"/>
        <v>5.4416666666666629</v>
      </c>
      <c r="K63" s="2">
        <f t="shared" si="25"/>
        <v>95.441666666666663</v>
      </c>
      <c r="L63" s="2">
        <f t="shared" si="26"/>
        <v>306.89326005108586</v>
      </c>
      <c r="M63" s="2">
        <f>SUMIF(A:A,A63,L:L)</f>
        <v>2978.5265941862572</v>
      </c>
      <c r="N63" s="3">
        <f t="shared" si="27"/>
        <v>0.10303525932926245</v>
      </c>
      <c r="O63" s="6">
        <f t="shared" si="28"/>
        <v>9.7054154714588634</v>
      </c>
      <c r="P63" s="3">
        <f t="shared" si="29"/>
        <v>0.10303525932926245</v>
      </c>
      <c r="Q63" s="3">
        <f>IF(ISNUMBER(P63),SUMIF(A:A,A63,P:P),"")</f>
        <v>0.88296326821885496</v>
      </c>
      <c r="R63" s="3">
        <f t="shared" si="30"/>
        <v>0.11669257718626151</v>
      </c>
      <c r="S63" s="7">
        <f t="shared" si="31"/>
        <v>8.5695253641011568</v>
      </c>
    </row>
    <row r="64" spans="1:19" x14ac:dyDescent="0.3">
      <c r="A64" s="1">
        <v>30</v>
      </c>
      <c r="B64" s="5">
        <v>0.78611111111111109</v>
      </c>
      <c r="C64" s="1" t="s">
        <v>19</v>
      </c>
      <c r="D64" s="1">
        <v>8</v>
      </c>
      <c r="E64" s="1">
        <v>6</v>
      </c>
      <c r="F64" s="1" t="s">
        <v>77</v>
      </c>
      <c r="G64" s="1">
        <v>57.69</v>
      </c>
      <c r="H64" s="1">
        <f>1+COUNTIFS(A:A,A64,G:G,"&gt;"&amp;G64)</f>
        <v>5</v>
      </c>
      <c r="I64" s="2">
        <f>AVERAGEIF(A:A,A64,G:G)</f>
        <v>53.398333333333341</v>
      </c>
      <c r="J64" s="2">
        <f t="shared" si="24"/>
        <v>4.2916666666666572</v>
      </c>
      <c r="K64" s="2">
        <f t="shared" si="25"/>
        <v>94.291666666666657</v>
      </c>
      <c r="L64" s="2">
        <f t="shared" si="26"/>
        <v>286.43166754185603</v>
      </c>
      <c r="M64" s="2">
        <f>SUMIF(A:A,A64,L:L)</f>
        <v>2978.5265941862572</v>
      </c>
      <c r="N64" s="3">
        <f t="shared" si="27"/>
        <v>9.6165556520777032E-2</v>
      </c>
      <c r="O64" s="6">
        <f t="shared" si="28"/>
        <v>10.398733560949603</v>
      </c>
      <c r="P64" s="3">
        <f t="shared" si="29"/>
        <v>9.6165556520777032E-2</v>
      </c>
      <c r="Q64" s="3">
        <f>IF(ISNUMBER(P64),SUMIF(A:A,A64,P:P),"")</f>
        <v>0.88296326821885496</v>
      </c>
      <c r="R64" s="3">
        <f t="shared" si="30"/>
        <v>0.1089122956550227</v>
      </c>
      <c r="S64" s="7">
        <f t="shared" si="31"/>
        <v>9.181699770313152</v>
      </c>
    </row>
    <row r="65" spans="1:19" x14ac:dyDescent="0.3">
      <c r="A65" s="1">
        <v>30</v>
      </c>
      <c r="B65" s="5">
        <v>0.78611111111111109</v>
      </c>
      <c r="C65" s="1" t="s">
        <v>19</v>
      </c>
      <c r="D65" s="1">
        <v>8</v>
      </c>
      <c r="E65" s="1">
        <v>7</v>
      </c>
      <c r="F65" s="1" t="s">
        <v>78</v>
      </c>
      <c r="G65" s="1">
        <v>56.97</v>
      </c>
      <c r="H65" s="1">
        <f>1+COUNTIFS(A:A,A65,G:G,"&gt;"&amp;G65)</f>
        <v>6</v>
      </c>
      <c r="I65" s="2">
        <f>AVERAGEIF(A:A,A65,G:G)</f>
        <v>53.398333333333341</v>
      </c>
      <c r="J65" s="2">
        <f t="shared" si="24"/>
        <v>3.5716666666666583</v>
      </c>
      <c r="K65" s="2">
        <f t="shared" si="25"/>
        <v>93.571666666666658</v>
      </c>
      <c r="L65" s="2">
        <f t="shared" si="26"/>
        <v>274.32128707003147</v>
      </c>
      <c r="M65" s="2">
        <f>SUMIF(A:A,A65,L:L)</f>
        <v>2978.5265941862572</v>
      </c>
      <c r="N65" s="3">
        <f t="shared" si="27"/>
        <v>9.2099660149241314E-2</v>
      </c>
      <c r="O65" s="6">
        <f t="shared" si="28"/>
        <v>10.857803366261798</v>
      </c>
      <c r="P65" s="3">
        <f t="shared" si="29"/>
        <v>9.2099660149241314E-2</v>
      </c>
      <c r="Q65" s="3">
        <f>IF(ISNUMBER(P65),SUMIF(A:A,A65,P:P),"")</f>
        <v>0.88296326821885496</v>
      </c>
      <c r="R65" s="3">
        <f t="shared" si="30"/>
        <v>0.10430746494701647</v>
      </c>
      <c r="S65" s="7">
        <f t="shared" si="31"/>
        <v>9.5870415459522036</v>
      </c>
    </row>
    <row r="66" spans="1:19" x14ac:dyDescent="0.3">
      <c r="A66" s="1">
        <v>30</v>
      </c>
      <c r="B66" s="5">
        <v>0.78611111111111109</v>
      </c>
      <c r="C66" s="1" t="s">
        <v>19</v>
      </c>
      <c r="D66" s="1">
        <v>8</v>
      </c>
      <c r="E66" s="1">
        <v>3</v>
      </c>
      <c r="F66" s="1" t="s">
        <v>74</v>
      </c>
      <c r="G66" s="1">
        <v>51.54</v>
      </c>
      <c r="H66" s="1">
        <f>1+COUNTIFS(A:A,A66,G:G,"&gt;"&amp;G66)</f>
        <v>7</v>
      </c>
      <c r="I66" s="2">
        <f>AVERAGEIF(A:A,A66,G:G)</f>
        <v>53.398333333333341</v>
      </c>
      <c r="J66" s="2">
        <f t="shared" si="24"/>
        <v>-1.8583333333333414</v>
      </c>
      <c r="K66" s="2">
        <f t="shared" si="25"/>
        <v>88.141666666666652</v>
      </c>
      <c r="L66" s="2">
        <f t="shared" si="26"/>
        <v>198.04613329609415</v>
      </c>
      <c r="M66" s="2">
        <f>SUMIF(A:A,A66,L:L)</f>
        <v>2978.5265941862572</v>
      </c>
      <c r="N66" s="3">
        <f t="shared" si="27"/>
        <v>6.6491309388560613E-2</v>
      </c>
      <c r="O66" s="6">
        <f t="shared" si="28"/>
        <v>15.03955944311789</v>
      </c>
      <c r="P66" s="3">
        <f t="shared" si="29"/>
        <v>6.6491309388560613E-2</v>
      </c>
      <c r="Q66" s="3">
        <f>IF(ISNUMBER(P66),SUMIF(A:A,A66,P:P),"")</f>
        <v>0.88296326821885496</v>
      </c>
      <c r="R66" s="3">
        <f t="shared" si="30"/>
        <v>7.5304728726359432E-2</v>
      </c>
      <c r="S66" s="7">
        <f t="shared" si="31"/>
        <v>13.279378558467114</v>
      </c>
    </row>
    <row r="67" spans="1:19" x14ac:dyDescent="0.3">
      <c r="A67" s="1">
        <v>30</v>
      </c>
      <c r="B67" s="5">
        <v>0.78611111111111109</v>
      </c>
      <c r="C67" s="1" t="s">
        <v>19</v>
      </c>
      <c r="D67" s="1">
        <v>8</v>
      </c>
      <c r="E67" s="1">
        <v>2</v>
      </c>
      <c r="F67" s="1" t="s">
        <v>73</v>
      </c>
      <c r="G67" s="1">
        <v>48.93</v>
      </c>
      <c r="H67" s="1">
        <f>1+COUNTIFS(A:A,A67,G:G,"&gt;"&amp;G67)</f>
        <v>8</v>
      </c>
      <c r="I67" s="2">
        <f>AVERAGEIF(A:A,A67,G:G)</f>
        <v>53.398333333333341</v>
      </c>
      <c r="J67" s="2">
        <f t="shared" si="24"/>
        <v>-4.4683333333333408</v>
      </c>
      <c r="K67" s="2">
        <f t="shared" si="25"/>
        <v>85.531666666666666</v>
      </c>
      <c r="L67" s="2">
        <f t="shared" si="26"/>
        <v>169.33855583837709</v>
      </c>
      <c r="M67" s="2">
        <f>SUMIF(A:A,A67,L:L)</f>
        <v>2978.5265941862572</v>
      </c>
      <c r="N67" s="3">
        <f t="shared" si="27"/>
        <v>5.685312871434707E-2</v>
      </c>
      <c r="O67" s="6">
        <f t="shared" si="28"/>
        <v>17.589181503526415</v>
      </c>
      <c r="P67" s="3">
        <f t="shared" si="29"/>
        <v>5.685312871434707E-2</v>
      </c>
      <c r="Q67" s="3">
        <f>IF(ISNUMBER(P67),SUMIF(A:A,A67,P:P),"")</f>
        <v>0.88296326821885496</v>
      </c>
      <c r="R67" s="3">
        <f t="shared" si="30"/>
        <v>6.4389007743247614E-2</v>
      </c>
      <c r="S67" s="7">
        <f t="shared" si="31"/>
        <v>15.530601185648315</v>
      </c>
    </row>
    <row r="68" spans="1:19" x14ac:dyDescent="0.3">
      <c r="A68" s="1">
        <v>30</v>
      </c>
      <c r="B68" s="5">
        <v>0.78611111111111109</v>
      </c>
      <c r="C68" s="1" t="s">
        <v>19</v>
      </c>
      <c r="D68" s="1">
        <v>8</v>
      </c>
      <c r="E68" s="1">
        <v>11</v>
      </c>
      <c r="F68" s="1" t="s">
        <v>82</v>
      </c>
      <c r="G68" s="1">
        <v>48.89</v>
      </c>
      <c r="H68" s="1">
        <f>1+COUNTIFS(A:A,A68,G:G,"&gt;"&amp;G68)</f>
        <v>9</v>
      </c>
      <c r="I68" s="2">
        <f>AVERAGEIF(A:A,A68,G:G)</f>
        <v>53.398333333333341</v>
      </c>
      <c r="J68" s="2">
        <f t="shared" si="24"/>
        <v>-4.50833333333334</v>
      </c>
      <c r="K68" s="2">
        <f t="shared" si="25"/>
        <v>85.49166666666666</v>
      </c>
      <c r="L68" s="2">
        <f t="shared" si="26"/>
        <v>168.93263060948362</v>
      </c>
      <c r="M68" s="2">
        <f>SUMIF(A:A,A68,L:L)</f>
        <v>2978.5265941862572</v>
      </c>
      <c r="N68" s="3">
        <f t="shared" si="27"/>
        <v>5.6716844811532247E-2</v>
      </c>
      <c r="O68" s="6">
        <f t="shared" si="28"/>
        <v>17.63144623652742</v>
      </c>
      <c r="P68" s="3">
        <f t="shared" si="29"/>
        <v>5.6716844811532247E-2</v>
      </c>
      <c r="Q68" s="3">
        <f>IF(ISNUMBER(P68),SUMIF(A:A,A68,P:P),"")</f>
        <v>0.88296326821885496</v>
      </c>
      <c r="R68" s="3">
        <f t="shared" si="30"/>
        <v>6.4234659416742779E-2</v>
      </c>
      <c r="S68" s="7">
        <f t="shared" si="31"/>
        <v>15.56791939242928</v>
      </c>
    </row>
    <row r="69" spans="1:19" x14ac:dyDescent="0.3">
      <c r="A69" s="1">
        <v>30</v>
      </c>
      <c r="B69" s="5">
        <v>0.78611111111111109</v>
      </c>
      <c r="C69" s="1" t="s">
        <v>19</v>
      </c>
      <c r="D69" s="1">
        <v>8</v>
      </c>
      <c r="E69" s="1">
        <v>8</v>
      </c>
      <c r="F69" s="1" t="s">
        <v>79</v>
      </c>
      <c r="G69" s="1">
        <v>45.52</v>
      </c>
      <c r="H69" s="1">
        <f>1+COUNTIFS(A:A,A69,G:G,"&gt;"&amp;G69)</f>
        <v>10</v>
      </c>
      <c r="I69" s="2">
        <f>AVERAGEIF(A:A,A69,G:G)</f>
        <v>53.398333333333341</v>
      </c>
      <c r="J69" s="2">
        <f t="shared" si="24"/>
        <v>-7.8783333333333374</v>
      </c>
      <c r="K69" s="2">
        <f t="shared" si="25"/>
        <v>82.12166666666667</v>
      </c>
      <c r="L69" s="2">
        <f t="shared" si="26"/>
        <v>138.00639159631746</v>
      </c>
      <c r="M69" s="2">
        <f>SUMIF(A:A,A69,L:L)</f>
        <v>2978.5265941862572</v>
      </c>
      <c r="N69" s="3">
        <f t="shared" si="27"/>
        <v>4.6333778541944239E-2</v>
      </c>
      <c r="O69" s="6">
        <f t="shared" si="28"/>
        <v>21.582526430360893</v>
      </c>
      <c r="P69" s="3" t="str">
        <f t="shared" si="29"/>
        <v/>
      </c>
      <c r="Q69" s="3" t="str">
        <f>IF(ISNUMBER(P69),SUMIF(A:A,A69,P:P),"")</f>
        <v/>
      </c>
      <c r="R69" s="3" t="str">
        <f t="shared" si="30"/>
        <v/>
      </c>
      <c r="S69" s="7" t="str">
        <f t="shared" si="31"/>
        <v/>
      </c>
    </row>
    <row r="70" spans="1:19" x14ac:dyDescent="0.3">
      <c r="A70" s="1">
        <v>30</v>
      </c>
      <c r="B70" s="5">
        <v>0.78611111111111109</v>
      </c>
      <c r="C70" s="1" t="s">
        <v>19</v>
      </c>
      <c r="D70" s="1">
        <v>8</v>
      </c>
      <c r="E70" s="1">
        <v>10</v>
      </c>
      <c r="F70" s="1" t="s">
        <v>81</v>
      </c>
      <c r="G70" s="1">
        <v>43.14</v>
      </c>
      <c r="H70" s="1">
        <f>1+COUNTIFS(A:A,A70,G:G,"&gt;"&amp;G70)</f>
        <v>11</v>
      </c>
      <c r="I70" s="2">
        <f>AVERAGEIF(A:A,A70,G:G)</f>
        <v>53.398333333333341</v>
      </c>
      <c r="J70" s="2">
        <f t="shared" si="24"/>
        <v>-10.25833333333334</v>
      </c>
      <c r="K70" s="2">
        <f t="shared" si="25"/>
        <v>79.74166666666666</v>
      </c>
      <c r="L70" s="2">
        <f t="shared" si="26"/>
        <v>119.64152736249382</v>
      </c>
      <c r="M70" s="2">
        <f>SUMIF(A:A,A70,L:L)</f>
        <v>2978.5265941862572</v>
      </c>
      <c r="N70" s="3">
        <f t="shared" si="27"/>
        <v>4.0168023880001735E-2</v>
      </c>
      <c r="O70" s="6">
        <f t="shared" si="28"/>
        <v>24.895424355138996</v>
      </c>
      <c r="P70" s="3" t="str">
        <f t="shared" si="29"/>
        <v/>
      </c>
      <c r="Q70" s="3" t="str">
        <f>IF(ISNUMBER(P70),SUMIF(A:A,A70,P:P),"")</f>
        <v/>
      </c>
      <c r="R70" s="3" t="str">
        <f t="shared" si="30"/>
        <v/>
      </c>
      <c r="S70" s="7" t="str">
        <f t="shared" si="31"/>
        <v/>
      </c>
    </row>
    <row r="71" spans="1:19" x14ac:dyDescent="0.3">
      <c r="A71" s="1">
        <v>30</v>
      </c>
      <c r="B71" s="5">
        <v>0.78611111111111109</v>
      </c>
      <c r="C71" s="1" t="s">
        <v>19</v>
      </c>
      <c r="D71" s="1">
        <v>8</v>
      </c>
      <c r="E71" s="1">
        <v>12</v>
      </c>
      <c r="F71" s="1" t="s">
        <v>83</v>
      </c>
      <c r="G71" s="1">
        <v>38.57</v>
      </c>
      <c r="H71" s="1">
        <f>1+COUNTIFS(A:A,A71,G:G,"&gt;"&amp;G71)</f>
        <v>12</v>
      </c>
      <c r="I71" s="2">
        <f>AVERAGEIF(A:A,A71,G:G)</f>
        <v>53.398333333333341</v>
      </c>
      <c r="J71" s="2">
        <f t="shared" si="24"/>
        <v>-14.82833333333334</v>
      </c>
      <c r="K71" s="2">
        <f t="shared" si="25"/>
        <v>75.171666666666653</v>
      </c>
      <c r="L71" s="2">
        <f t="shared" si="26"/>
        <v>90.949099147973641</v>
      </c>
      <c r="M71" s="2">
        <f>SUMIF(A:A,A71,L:L)</f>
        <v>2978.5265941862572</v>
      </c>
      <c r="N71" s="3">
        <f t="shared" si="27"/>
        <v>3.0534929359199232E-2</v>
      </c>
      <c r="O71" s="6">
        <f t="shared" si="28"/>
        <v>32.749379840917527</v>
      </c>
      <c r="P71" s="3" t="str">
        <f t="shared" si="29"/>
        <v/>
      </c>
      <c r="Q71" s="3" t="str">
        <f>IF(ISNUMBER(P71),SUMIF(A:A,A71,P:P),"")</f>
        <v/>
      </c>
      <c r="R71" s="3" t="str">
        <f t="shared" si="30"/>
        <v/>
      </c>
      <c r="S71" s="7" t="str">
        <f t="shared" si="31"/>
        <v/>
      </c>
    </row>
  </sheetData>
  <autoFilter ref="A7:S7" xr:uid="{00000000-0009-0000-0000-000000000000}"/>
  <sortState xmlns:xlrd2="http://schemas.microsoft.com/office/spreadsheetml/2017/richdata2" ref="A8:T71">
    <sortCondition ref="B8:B71"/>
    <sortCondition ref="H8:H7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29062022 -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2022-06-28T23:03:06Z</cp:lastPrinted>
  <dcterms:created xsi:type="dcterms:W3CDTF">2016-03-11T05:58:01Z</dcterms:created>
  <dcterms:modified xsi:type="dcterms:W3CDTF">2022-06-28T23:04:41Z</dcterms:modified>
</cp:coreProperties>
</file>