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40A78EC1-DBBD-4C70-8117-C31C7887B3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0610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06102022 - PREMIUM'!$A$7:$S$13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9" i="1" l="1"/>
  <c r="I69" i="1"/>
  <c r="J69" i="1" s="1"/>
  <c r="K69" i="1" s="1"/>
  <c r="L69" i="1" s="1"/>
  <c r="H66" i="1"/>
  <c r="I66" i="1"/>
  <c r="J66" i="1" s="1"/>
  <c r="K66" i="1" s="1"/>
  <c r="L66" i="1" s="1"/>
  <c r="H70" i="1"/>
  <c r="I70" i="1"/>
  <c r="J70" i="1" s="1"/>
  <c r="K70" i="1" s="1"/>
  <c r="L70" i="1" s="1"/>
  <c r="H67" i="1"/>
  <c r="I67" i="1"/>
  <c r="J67" i="1" s="1"/>
  <c r="K67" i="1" s="1"/>
  <c r="L67" i="1" s="1"/>
  <c r="H34" i="1"/>
  <c r="I34" i="1"/>
  <c r="J34" i="1" s="1"/>
  <c r="K34" i="1" s="1"/>
  <c r="L34" i="1" s="1"/>
  <c r="H38" i="1"/>
  <c r="I38" i="1"/>
  <c r="J38" i="1" s="1"/>
  <c r="K38" i="1" s="1"/>
  <c r="L38" i="1" s="1"/>
  <c r="H37" i="1"/>
  <c r="I37" i="1"/>
  <c r="J37" i="1" s="1"/>
  <c r="K37" i="1" s="1"/>
  <c r="L37" i="1" s="1"/>
  <c r="H41" i="1"/>
  <c r="I41" i="1"/>
  <c r="J41" i="1" s="1"/>
  <c r="K41" i="1" s="1"/>
  <c r="L41" i="1" s="1"/>
  <c r="H48" i="1"/>
  <c r="I48" i="1"/>
  <c r="J48" i="1" s="1"/>
  <c r="K48" i="1" s="1"/>
  <c r="L48" i="1" s="1"/>
  <c r="H42" i="1"/>
  <c r="I42" i="1"/>
  <c r="J42" i="1" s="1"/>
  <c r="K42" i="1" s="1"/>
  <c r="L42" i="1" s="1"/>
  <c r="H44" i="1"/>
  <c r="I44" i="1"/>
  <c r="J44" i="1" s="1"/>
  <c r="K44" i="1" s="1"/>
  <c r="L44" i="1" s="1"/>
  <c r="H45" i="1"/>
  <c r="I45" i="1"/>
  <c r="J45" i="1" s="1"/>
  <c r="K45" i="1" s="1"/>
  <c r="L45" i="1" s="1"/>
  <c r="H47" i="1"/>
  <c r="I47" i="1"/>
  <c r="J47" i="1" s="1"/>
  <c r="K47" i="1" s="1"/>
  <c r="L47" i="1" s="1"/>
  <c r="H50" i="1"/>
  <c r="I50" i="1"/>
  <c r="J50" i="1" s="1"/>
  <c r="K50" i="1" s="1"/>
  <c r="L50" i="1" s="1"/>
  <c r="H46" i="1"/>
  <c r="I46" i="1"/>
  <c r="J46" i="1" s="1"/>
  <c r="K46" i="1" s="1"/>
  <c r="L46" i="1" s="1"/>
  <c r="H49" i="1"/>
  <c r="I49" i="1"/>
  <c r="J49" i="1" s="1"/>
  <c r="K49" i="1" s="1"/>
  <c r="L49" i="1" s="1"/>
  <c r="H43" i="1"/>
  <c r="I43" i="1"/>
  <c r="J43" i="1" s="1"/>
  <c r="K43" i="1" s="1"/>
  <c r="L43" i="1" s="1"/>
  <c r="H53" i="1"/>
  <c r="I53" i="1"/>
  <c r="J53" i="1" s="1"/>
  <c r="K53" i="1" s="1"/>
  <c r="L53" i="1" s="1"/>
  <c r="H56" i="1"/>
  <c r="I56" i="1"/>
  <c r="J56" i="1" s="1"/>
  <c r="K56" i="1" s="1"/>
  <c r="L56" i="1" s="1"/>
  <c r="H52" i="1"/>
  <c r="I52" i="1"/>
  <c r="J52" i="1" s="1"/>
  <c r="K52" i="1" s="1"/>
  <c r="L52" i="1" s="1"/>
  <c r="H58" i="1"/>
  <c r="I58" i="1"/>
  <c r="J58" i="1" s="1"/>
  <c r="K58" i="1" s="1"/>
  <c r="L58" i="1" s="1"/>
  <c r="H54" i="1"/>
  <c r="I54" i="1"/>
  <c r="J54" i="1" s="1"/>
  <c r="K54" i="1" s="1"/>
  <c r="L54" i="1" s="1"/>
  <c r="H59" i="1"/>
  <c r="I59" i="1"/>
  <c r="J59" i="1" s="1"/>
  <c r="K59" i="1" s="1"/>
  <c r="L59" i="1" s="1"/>
  <c r="H55" i="1"/>
  <c r="I55" i="1"/>
  <c r="J55" i="1" s="1"/>
  <c r="K55" i="1" s="1"/>
  <c r="L55" i="1" s="1"/>
  <c r="H60" i="1"/>
  <c r="I60" i="1"/>
  <c r="J60" i="1" s="1"/>
  <c r="K60" i="1" s="1"/>
  <c r="L60" i="1" s="1"/>
  <c r="H57" i="1"/>
  <c r="I57" i="1"/>
  <c r="J57" i="1" s="1"/>
  <c r="K57" i="1" s="1"/>
  <c r="L57" i="1" s="1"/>
  <c r="H62" i="1"/>
  <c r="I62" i="1"/>
  <c r="J62" i="1" s="1"/>
  <c r="K62" i="1" s="1"/>
  <c r="L62" i="1" s="1"/>
  <c r="H64" i="1"/>
  <c r="I64" i="1"/>
  <c r="J64" i="1" s="1"/>
  <c r="K64" i="1" s="1"/>
  <c r="L64" i="1" s="1"/>
  <c r="H63" i="1"/>
  <c r="I63" i="1"/>
  <c r="J63" i="1" s="1"/>
  <c r="K63" i="1" s="1"/>
  <c r="L63" i="1" s="1"/>
  <c r="H68" i="1"/>
  <c r="I68" i="1"/>
  <c r="J68" i="1" s="1"/>
  <c r="K68" i="1" s="1"/>
  <c r="L68" i="1" s="1"/>
  <c r="H65" i="1"/>
  <c r="I65" i="1"/>
  <c r="J65" i="1" s="1"/>
  <c r="K65" i="1" s="1"/>
  <c r="L65" i="1" s="1"/>
  <c r="H29" i="1"/>
  <c r="I29" i="1"/>
  <c r="J29" i="1" s="1"/>
  <c r="K29" i="1" s="1"/>
  <c r="L29" i="1" s="1"/>
  <c r="H30" i="1"/>
  <c r="I30" i="1"/>
  <c r="J30" i="1" s="1"/>
  <c r="K30" i="1" s="1"/>
  <c r="L30" i="1" s="1"/>
  <c r="H24" i="1"/>
  <c r="I24" i="1"/>
  <c r="J24" i="1" s="1"/>
  <c r="K24" i="1" s="1"/>
  <c r="L24" i="1" s="1"/>
  <c r="H35" i="1"/>
  <c r="I35" i="1"/>
  <c r="J35" i="1" s="1"/>
  <c r="K35" i="1" s="1"/>
  <c r="L35" i="1" s="1"/>
  <c r="H36" i="1"/>
  <c r="I36" i="1"/>
  <c r="J36" i="1" s="1"/>
  <c r="K36" i="1" s="1"/>
  <c r="L36" i="1" s="1"/>
  <c r="H33" i="1"/>
  <c r="I33" i="1"/>
  <c r="J33" i="1" s="1"/>
  <c r="K33" i="1" s="1"/>
  <c r="L33" i="1" s="1"/>
  <c r="H32" i="1"/>
  <c r="I32" i="1"/>
  <c r="J32" i="1" s="1"/>
  <c r="K32" i="1" s="1"/>
  <c r="L32" i="1" s="1"/>
  <c r="H39" i="1"/>
  <c r="I39" i="1"/>
  <c r="J39" i="1" s="1"/>
  <c r="K39" i="1" s="1"/>
  <c r="L39" i="1" s="1"/>
  <c r="H25" i="1"/>
  <c r="I25" i="1"/>
  <c r="J25" i="1" s="1"/>
  <c r="K25" i="1" s="1"/>
  <c r="L25" i="1" s="1"/>
  <c r="H28" i="1"/>
  <c r="I28" i="1"/>
  <c r="J28" i="1" s="1"/>
  <c r="K28" i="1" s="1"/>
  <c r="L28" i="1" s="1"/>
  <c r="H27" i="1"/>
  <c r="I27" i="1"/>
  <c r="J27" i="1" s="1"/>
  <c r="K27" i="1" s="1"/>
  <c r="L27" i="1" s="1"/>
  <c r="H26" i="1"/>
  <c r="I26" i="1"/>
  <c r="J26" i="1" s="1"/>
  <c r="K26" i="1" s="1"/>
  <c r="L26" i="1" s="1"/>
  <c r="H13" i="1"/>
  <c r="I13" i="1"/>
  <c r="J13" i="1" s="1"/>
  <c r="K13" i="1" s="1"/>
  <c r="L13" i="1" s="1"/>
  <c r="H10" i="1"/>
  <c r="I10" i="1"/>
  <c r="J10" i="1" s="1"/>
  <c r="K10" i="1" s="1"/>
  <c r="L10" i="1" s="1"/>
  <c r="H8" i="1"/>
  <c r="I8" i="1"/>
  <c r="J8" i="1" s="1"/>
  <c r="K8" i="1" s="1"/>
  <c r="L8" i="1" s="1"/>
  <c r="H12" i="1"/>
  <c r="I12" i="1"/>
  <c r="J12" i="1" s="1"/>
  <c r="K12" i="1" s="1"/>
  <c r="L12" i="1" s="1"/>
  <c r="H11" i="1"/>
  <c r="I11" i="1"/>
  <c r="J11" i="1" s="1"/>
  <c r="K11" i="1" s="1"/>
  <c r="L11" i="1" s="1"/>
  <c r="H9" i="1"/>
  <c r="I9" i="1"/>
  <c r="J9" i="1" s="1"/>
  <c r="K9" i="1" s="1"/>
  <c r="L9" i="1" s="1"/>
  <c r="H18" i="1"/>
  <c r="I18" i="1"/>
  <c r="J18" i="1" s="1"/>
  <c r="K18" i="1" s="1"/>
  <c r="L18" i="1" s="1"/>
  <c r="H20" i="1"/>
  <c r="I20" i="1"/>
  <c r="J20" i="1" s="1"/>
  <c r="K20" i="1" s="1"/>
  <c r="L20" i="1" s="1"/>
  <c r="H19" i="1"/>
  <c r="I19" i="1"/>
  <c r="J19" i="1" s="1"/>
  <c r="K19" i="1" s="1"/>
  <c r="L19" i="1" s="1"/>
  <c r="H17" i="1"/>
  <c r="I17" i="1"/>
  <c r="J17" i="1" s="1"/>
  <c r="K17" i="1" s="1"/>
  <c r="L17" i="1" s="1"/>
  <c r="H15" i="1"/>
  <c r="I15" i="1"/>
  <c r="J15" i="1" s="1"/>
  <c r="K15" i="1" s="1"/>
  <c r="L15" i="1" s="1"/>
  <c r="H16" i="1"/>
  <c r="I16" i="1"/>
  <c r="J16" i="1" s="1"/>
  <c r="K16" i="1" s="1"/>
  <c r="L16" i="1" s="1"/>
  <c r="H22" i="1"/>
  <c r="I22" i="1"/>
  <c r="J22" i="1" s="1"/>
  <c r="K22" i="1" s="1"/>
  <c r="L22" i="1" s="1"/>
  <c r="H21" i="1"/>
  <c r="I21" i="1"/>
  <c r="J21" i="1" s="1"/>
  <c r="K21" i="1" s="1"/>
  <c r="L21" i="1" s="1"/>
  <c r="M66" i="1" l="1"/>
  <c r="N66" i="1" s="1"/>
  <c r="O66" i="1" s="1"/>
  <c r="P66" i="1" s="1"/>
  <c r="M69" i="1"/>
  <c r="N69" i="1" s="1"/>
  <c r="O69" i="1" s="1"/>
  <c r="P69" i="1" s="1"/>
  <c r="M70" i="1"/>
  <c r="N70" i="1" s="1"/>
  <c r="O70" i="1" s="1"/>
  <c r="P70" i="1" s="1"/>
  <c r="M67" i="1"/>
  <c r="N67" i="1" s="1"/>
  <c r="O67" i="1" s="1"/>
  <c r="P67" i="1" s="1"/>
  <c r="M55" i="1"/>
  <c r="N55" i="1" s="1"/>
  <c r="O55" i="1" s="1"/>
  <c r="P55" i="1" s="1"/>
  <c r="M64" i="1"/>
  <c r="N64" i="1" s="1"/>
  <c r="O64" i="1" s="1"/>
  <c r="P64" i="1" s="1"/>
  <c r="M59" i="1"/>
  <c r="N59" i="1" s="1"/>
  <c r="O59" i="1" s="1"/>
  <c r="P59" i="1" s="1"/>
  <c r="M62" i="1"/>
  <c r="N62" i="1" s="1"/>
  <c r="O62" i="1" s="1"/>
  <c r="P62" i="1" s="1"/>
  <c r="M65" i="1"/>
  <c r="N65" i="1" s="1"/>
  <c r="O65" i="1" s="1"/>
  <c r="P65" i="1" s="1"/>
  <c r="M54" i="1"/>
  <c r="N54" i="1" s="1"/>
  <c r="O54" i="1" s="1"/>
  <c r="P54" i="1" s="1"/>
  <c r="M57" i="1"/>
  <c r="N57" i="1" s="1"/>
  <c r="O57" i="1" s="1"/>
  <c r="P57" i="1" s="1"/>
  <c r="M68" i="1"/>
  <c r="N68" i="1" s="1"/>
  <c r="O68" i="1" s="1"/>
  <c r="P68" i="1" s="1"/>
  <c r="M60" i="1"/>
  <c r="N60" i="1" s="1"/>
  <c r="O60" i="1" s="1"/>
  <c r="P60" i="1" s="1"/>
  <c r="M63" i="1"/>
  <c r="N63" i="1" s="1"/>
  <c r="O63" i="1" s="1"/>
  <c r="P63" i="1" s="1"/>
  <c r="M41" i="1"/>
  <c r="N41" i="1" s="1"/>
  <c r="O41" i="1" s="1"/>
  <c r="P41" i="1" s="1"/>
  <c r="M42" i="1"/>
  <c r="N42" i="1" s="1"/>
  <c r="O42" i="1" s="1"/>
  <c r="P42" i="1" s="1"/>
  <c r="M48" i="1"/>
  <c r="N48" i="1" s="1"/>
  <c r="O48" i="1" s="1"/>
  <c r="P48" i="1" s="1"/>
  <c r="M45" i="1"/>
  <c r="N45" i="1" s="1"/>
  <c r="O45" i="1" s="1"/>
  <c r="P45" i="1" s="1"/>
  <c r="M49" i="1"/>
  <c r="N49" i="1" s="1"/>
  <c r="O49" i="1" s="1"/>
  <c r="P49" i="1" s="1"/>
  <c r="M52" i="1"/>
  <c r="N52" i="1" s="1"/>
  <c r="O52" i="1" s="1"/>
  <c r="P52" i="1" s="1"/>
  <c r="M44" i="1"/>
  <c r="N44" i="1" s="1"/>
  <c r="O44" i="1" s="1"/>
  <c r="P44" i="1" s="1"/>
  <c r="M46" i="1"/>
  <c r="N46" i="1" s="1"/>
  <c r="O46" i="1" s="1"/>
  <c r="P46" i="1" s="1"/>
  <c r="M56" i="1"/>
  <c r="N56" i="1" s="1"/>
  <c r="O56" i="1" s="1"/>
  <c r="P56" i="1" s="1"/>
  <c r="M50" i="1"/>
  <c r="N50" i="1" s="1"/>
  <c r="O50" i="1" s="1"/>
  <c r="P50" i="1" s="1"/>
  <c r="M53" i="1"/>
  <c r="N53" i="1" s="1"/>
  <c r="O53" i="1" s="1"/>
  <c r="P53" i="1" s="1"/>
  <c r="M47" i="1"/>
  <c r="N47" i="1" s="1"/>
  <c r="O47" i="1" s="1"/>
  <c r="P47" i="1" s="1"/>
  <c r="M43" i="1"/>
  <c r="N43" i="1" s="1"/>
  <c r="O43" i="1" s="1"/>
  <c r="P43" i="1" s="1"/>
  <c r="M58" i="1"/>
  <c r="N58" i="1" s="1"/>
  <c r="O58" i="1" s="1"/>
  <c r="P58" i="1" s="1"/>
  <c r="M38" i="1"/>
  <c r="N38" i="1" s="1"/>
  <c r="O38" i="1" s="1"/>
  <c r="P38" i="1" s="1"/>
  <c r="M34" i="1"/>
  <c r="N34" i="1" s="1"/>
  <c r="O34" i="1" s="1"/>
  <c r="P34" i="1" s="1"/>
  <c r="M37" i="1"/>
  <c r="N37" i="1" s="1"/>
  <c r="O37" i="1" s="1"/>
  <c r="P37" i="1" s="1"/>
  <c r="M39" i="1"/>
  <c r="N39" i="1" s="1"/>
  <c r="O39" i="1" s="1"/>
  <c r="P39" i="1" s="1"/>
  <c r="M35" i="1"/>
  <c r="N35" i="1" s="1"/>
  <c r="O35" i="1" s="1"/>
  <c r="P35" i="1" s="1"/>
  <c r="M33" i="1"/>
  <c r="N33" i="1" s="1"/>
  <c r="O33" i="1" s="1"/>
  <c r="P33" i="1" s="1"/>
  <c r="M32" i="1"/>
  <c r="N32" i="1" s="1"/>
  <c r="O32" i="1" s="1"/>
  <c r="P32" i="1" s="1"/>
  <c r="M36" i="1"/>
  <c r="N36" i="1" s="1"/>
  <c r="O36" i="1" s="1"/>
  <c r="P36" i="1" s="1"/>
  <c r="M30" i="1"/>
  <c r="N30" i="1" s="1"/>
  <c r="O30" i="1" s="1"/>
  <c r="P30" i="1" s="1"/>
  <c r="M24" i="1"/>
  <c r="N24" i="1" s="1"/>
  <c r="O24" i="1" s="1"/>
  <c r="P24" i="1" s="1"/>
  <c r="M29" i="1"/>
  <c r="N29" i="1" s="1"/>
  <c r="O29" i="1" s="1"/>
  <c r="P29" i="1" s="1"/>
  <c r="M25" i="1"/>
  <c r="N25" i="1" s="1"/>
  <c r="O25" i="1" s="1"/>
  <c r="P25" i="1" s="1"/>
  <c r="M26" i="1"/>
  <c r="N26" i="1" s="1"/>
  <c r="O26" i="1" s="1"/>
  <c r="P26" i="1" s="1"/>
  <c r="M28" i="1"/>
  <c r="N28" i="1" s="1"/>
  <c r="O28" i="1" s="1"/>
  <c r="P28" i="1" s="1"/>
  <c r="M27" i="1"/>
  <c r="N27" i="1" s="1"/>
  <c r="O27" i="1" s="1"/>
  <c r="P27" i="1" s="1"/>
  <c r="M22" i="1"/>
  <c r="N22" i="1" s="1"/>
  <c r="O22" i="1" s="1"/>
  <c r="P22" i="1" s="1"/>
  <c r="M16" i="1"/>
  <c r="N16" i="1" s="1"/>
  <c r="O16" i="1" s="1"/>
  <c r="P16" i="1" s="1"/>
  <c r="M21" i="1"/>
  <c r="N21" i="1" s="1"/>
  <c r="O21" i="1" s="1"/>
  <c r="P21" i="1" s="1"/>
  <c r="M17" i="1"/>
  <c r="N17" i="1" s="1"/>
  <c r="O17" i="1" s="1"/>
  <c r="P17" i="1" s="1"/>
  <c r="M15" i="1"/>
  <c r="N15" i="1" s="1"/>
  <c r="O15" i="1" s="1"/>
  <c r="P15" i="1" s="1"/>
  <c r="M20" i="1"/>
  <c r="N20" i="1" s="1"/>
  <c r="O20" i="1" s="1"/>
  <c r="P20" i="1" s="1"/>
  <c r="M19" i="1"/>
  <c r="N19" i="1" s="1"/>
  <c r="O19" i="1" s="1"/>
  <c r="P19" i="1" s="1"/>
  <c r="M12" i="1"/>
  <c r="N12" i="1" s="1"/>
  <c r="O12" i="1" s="1"/>
  <c r="P12" i="1" s="1"/>
  <c r="M8" i="1"/>
  <c r="N8" i="1" s="1"/>
  <c r="O8" i="1" s="1"/>
  <c r="P8" i="1" s="1"/>
  <c r="M10" i="1"/>
  <c r="N10" i="1" s="1"/>
  <c r="O10" i="1" s="1"/>
  <c r="P10" i="1" s="1"/>
  <c r="M9" i="1"/>
  <c r="N9" i="1" s="1"/>
  <c r="O9" i="1" s="1"/>
  <c r="P9" i="1" s="1"/>
  <c r="M11" i="1"/>
  <c r="N11" i="1" s="1"/>
  <c r="O11" i="1" s="1"/>
  <c r="P11" i="1" s="1"/>
  <c r="M18" i="1"/>
  <c r="N18" i="1" s="1"/>
  <c r="O18" i="1" s="1"/>
  <c r="P18" i="1" s="1"/>
  <c r="M13" i="1"/>
  <c r="N13" i="1" s="1"/>
  <c r="O13" i="1" s="1"/>
  <c r="P13" i="1" s="1"/>
  <c r="Q67" i="1" l="1"/>
  <c r="R67" i="1" s="1"/>
  <c r="S67" i="1" s="1"/>
  <c r="Q70" i="1"/>
  <c r="R70" i="1" s="1"/>
  <c r="S70" i="1" s="1"/>
  <c r="Q69" i="1"/>
  <c r="R69" i="1" s="1"/>
  <c r="S69" i="1" s="1"/>
  <c r="Q66" i="1"/>
  <c r="R66" i="1" s="1"/>
  <c r="S66" i="1" s="1"/>
  <c r="Q41" i="1"/>
  <c r="R41" i="1" s="1"/>
  <c r="S41" i="1" s="1"/>
  <c r="Q50" i="1"/>
  <c r="R50" i="1" s="1"/>
  <c r="S50" i="1" s="1"/>
  <c r="Q60" i="1"/>
  <c r="R60" i="1" s="1"/>
  <c r="S60" i="1" s="1"/>
  <c r="Q43" i="1"/>
  <c r="R43" i="1" s="1"/>
  <c r="S43" i="1" s="1"/>
  <c r="Q37" i="1"/>
  <c r="R37" i="1" s="1"/>
  <c r="S37" i="1" s="1"/>
  <c r="Q68" i="1"/>
  <c r="R68" i="1" s="1"/>
  <c r="S68" i="1" s="1"/>
  <c r="Q48" i="1"/>
  <c r="R48" i="1" s="1"/>
  <c r="S48" i="1" s="1"/>
  <c r="Q58" i="1"/>
  <c r="R58" i="1" s="1"/>
  <c r="S58" i="1" s="1"/>
  <c r="Q46" i="1"/>
  <c r="R46" i="1" s="1"/>
  <c r="S46" i="1" s="1"/>
  <c r="Q54" i="1"/>
  <c r="R54" i="1" s="1"/>
  <c r="S54" i="1" s="1"/>
  <c r="Q56" i="1"/>
  <c r="R56" i="1" s="1"/>
  <c r="S56" i="1" s="1"/>
  <c r="Q65" i="1"/>
  <c r="R65" i="1" s="1"/>
  <c r="S65" i="1" s="1"/>
  <c r="Q52" i="1"/>
  <c r="R52" i="1" s="1"/>
  <c r="S52" i="1" s="1"/>
  <c r="Q49" i="1"/>
  <c r="R49" i="1" s="1"/>
  <c r="S49" i="1" s="1"/>
  <c r="Q59" i="1"/>
  <c r="R59" i="1" s="1"/>
  <c r="S59" i="1" s="1"/>
  <c r="Q45" i="1"/>
  <c r="R45" i="1" s="1"/>
  <c r="S45" i="1" s="1"/>
  <c r="Q47" i="1"/>
  <c r="R47" i="1" s="1"/>
  <c r="S47" i="1" s="1"/>
  <c r="Q57" i="1"/>
  <c r="R57" i="1" s="1"/>
  <c r="S57" i="1" s="1"/>
  <c r="Q63" i="1"/>
  <c r="R63" i="1" s="1"/>
  <c r="S63" i="1" s="1"/>
  <c r="Q34" i="1"/>
  <c r="R34" i="1" s="1"/>
  <c r="S34" i="1" s="1"/>
  <c r="Q62" i="1"/>
  <c r="R62" i="1" s="1"/>
  <c r="S62" i="1" s="1"/>
  <c r="Q55" i="1"/>
  <c r="R55" i="1" s="1"/>
  <c r="S55" i="1" s="1"/>
  <c r="Q44" i="1"/>
  <c r="R44" i="1" s="1"/>
  <c r="S44" i="1" s="1"/>
  <c r="Q53" i="1"/>
  <c r="R53" i="1" s="1"/>
  <c r="S53" i="1" s="1"/>
  <c r="Q64" i="1"/>
  <c r="R64" i="1" s="1"/>
  <c r="S64" i="1" s="1"/>
  <c r="Q38" i="1"/>
  <c r="R38" i="1" s="1"/>
  <c r="S38" i="1" s="1"/>
  <c r="Q42" i="1"/>
  <c r="R42" i="1" s="1"/>
  <c r="S42" i="1" s="1"/>
  <c r="Q36" i="1"/>
  <c r="R36" i="1" s="1"/>
  <c r="S36" i="1" s="1"/>
  <c r="Q32" i="1"/>
  <c r="R32" i="1" s="1"/>
  <c r="S32" i="1" s="1"/>
  <c r="Q33" i="1"/>
  <c r="R33" i="1" s="1"/>
  <c r="S33" i="1" s="1"/>
  <c r="Q24" i="1"/>
  <c r="R24" i="1" s="1"/>
  <c r="S24" i="1" s="1"/>
  <c r="Q35" i="1"/>
  <c r="R35" i="1" s="1"/>
  <c r="S35" i="1" s="1"/>
  <c r="Q29" i="1"/>
  <c r="R29" i="1" s="1"/>
  <c r="S29" i="1" s="1"/>
  <c r="Q30" i="1"/>
  <c r="R30" i="1" s="1"/>
  <c r="S30" i="1" s="1"/>
  <c r="Q39" i="1"/>
  <c r="R39" i="1" s="1"/>
  <c r="S39" i="1" s="1"/>
  <c r="Q28" i="1"/>
  <c r="R28" i="1" s="1"/>
  <c r="S28" i="1" s="1"/>
  <c r="Q26" i="1"/>
  <c r="R26" i="1" s="1"/>
  <c r="S26" i="1" s="1"/>
  <c r="Q25" i="1"/>
  <c r="R25" i="1" s="1"/>
  <c r="S25" i="1" s="1"/>
  <c r="Q27" i="1"/>
  <c r="R27" i="1" s="1"/>
  <c r="S27" i="1" s="1"/>
  <c r="Q22" i="1"/>
  <c r="R22" i="1" s="1"/>
  <c r="S22" i="1" s="1"/>
  <c r="Q16" i="1"/>
  <c r="R16" i="1" s="1"/>
  <c r="S16" i="1" s="1"/>
  <c r="Q21" i="1"/>
  <c r="R21" i="1" s="1"/>
  <c r="S21" i="1" s="1"/>
  <c r="Q10" i="1"/>
  <c r="R10" i="1" s="1"/>
  <c r="S10" i="1" s="1"/>
  <c r="Q12" i="1"/>
  <c r="R12" i="1" s="1"/>
  <c r="S12" i="1" s="1"/>
  <c r="Q8" i="1"/>
  <c r="R8" i="1" s="1"/>
  <c r="S8" i="1" s="1"/>
  <c r="Q9" i="1"/>
  <c r="R9" i="1" s="1"/>
  <c r="S9" i="1" s="1"/>
  <c r="Q15" i="1"/>
  <c r="R15" i="1" s="1"/>
  <c r="S15" i="1" s="1"/>
  <c r="Q18" i="1"/>
  <c r="R18" i="1" s="1"/>
  <c r="S18" i="1" s="1"/>
  <c r="Q17" i="1"/>
  <c r="R17" i="1" s="1"/>
  <c r="S17" i="1" s="1"/>
  <c r="Q20" i="1"/>
  <c r="R20" i="1" s="1"/>
  <c r="S20" i="1" s="1"/>
  <c r="Q11" i="1"/>
  <c r="R11" i="1" s="1"/>
  <c r="S11" i="1" s="1"/>
  <c r="Q13" i="1"/>
  <c r="R13" i="1" s="1"/>
  <c r="S13" i="1" s="1"/>
  <c r="Q19" i="1"/>
  <c r="R19" i="1" s="1"/>
  <c r="S19" i="1" s="1"/>
</calcChain>
</file>

<file path=xl/sharedStrings.xml><?xml version="1.0" encoding="utf-8"?>
<sst xmlns="http://schemas.openxmlformats.org/spreadsheetml/2006/main" count="133" uniqueCount="77">
  <si>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</si>
  <si>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</si>
  <si>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</si>
  <si>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</si>
  <si>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</si>
  <si>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</si>
  <si>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</si>
  <si>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</si>
  <si>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</si>
  <si>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</si>
  <si>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</si>
  <si>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</si>
  <si>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</si>
  <si>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</si>
  <si>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</si>
  <si>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</si>
  <si>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</si>
  <si>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</si>
  <si>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</si>
  <si>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York</t>
  </si>
  <si>
    <t xml:space="preserve">Galarian            </t>
  </si>
  <si>
    <t xml:space="preserve">Smoking Barrel      </t>
  </si>
  <si>
    <t xml:space="preserve">Blaiszen Cazah      </t>
  </si>
  <si>
    <t xml:space="preserve">Miss Rona           </t>
  </si>
  <si>
    <t xml:space="preserve">Missalfie           </t>
  </si>
  <si>
    <t xml:space="preserve">Bring One Home      </t>
  </si>
  <si>
    <t xml:space="preserve">Markinson           </t>
  </si>
  <si>
    <t xml:space="preserve">Pulling Rank        </t>
  </si>
  <si>
    <t xml:space="preserve">Desjardins          </t>
  </si>
  <si>
    <t xml:space="preserve">Star In Time        </t>
  </si>
  <si>
    <t xml:space="preserve">Arafisio            </t>
  </si>
  <si>
    <t xml:space="preserve">Bulls Eye Perfect   </t>
  </si>
  <si>
    <t xml:space="preserve">Gods Dream          </t>
  </si>
  <si>
    <t xml:space="preserve">The Golden One      </t>
  </si>
  <si>
    <t xml:space="preserve">Deputano            </t>
  </si>
  <si>
    <t xml:space="preserve">Long Knife Brother  </t>
  </si>
  <si>
    <t xml:space="preserve">For Our Nic         </t>
  </si>
  <si>
    <t xml:space="preserve">Oso Tempting        </t>
  </si>
  <si>
    <t xml:space="preserve">Hezazeb             </t>
  </si>
  <si>
    <t xml:space="preserve">Dawn Enigma         </t>
  </si>
  <si>
    <t xml:space="preserve">Arties Jewels       </t>
  </si>
  <si>
    <t xml:space="preserve">Barrys Choix        </t>
  </si>
  <si>
    <t xml:space="preserve">Rare Case           </t>
  </si>
  <si>
    <t xml:space="preserve">Abbou               </t>
  </si>
  <si>
    <t xml:space="preserve">Saving Memphis      </t>
  </si>
  <si>
    <t xml:space="preserve">Bryce Road          </t>
  </si>
  <si>
    <t xml:space="preserve">Duke Of Magnus      </t>
  </si>
  <si>
    <t xml:space="preserve">Black Smuggler      </t>
  </si>
  <si>
    <t xml:space="preserve">Vitai Lampada       </t>
  </si>
  <si>
    <t xml:space="preserve">Acefire             </t>
  </si>
  <si>
    <t xml:space="preserve">Al Magico           </t>
  </si>
  <si>
    <t xml:space="preserve">Kohli               </t>
  </si>
  <si>
    <t xml:space="preserve">Getyourmoneyandrun  </t>
  </si>
  <si>
    <t xml:space="preserve">Carabinier          </t>
  </si>
  <si>
    <t xml:space="preserve">Grated Coconut      </t>
  </si>
  <si>
    <t xml:space="preserve">Choix De Lace       </t>
  </si>
  <si>
    <t xml:space="preserve">Justhandy           </t>
  </si>
  <si>
    <t xml:space="preserve">Miss Quoted         </t>
  </si>
  <si>
    <t xml:space="preserve">Arcadia Star        </t>
  </si>
  <si>
    <t xml:space="preserve">Expelliarmus        </t>
  </si>
  <si>
    <t xml:space="preserve">Captain Sharmane    </t>
  </si>
  <si>
    <t xml:space="preserve">Hot Blooded         </t>
  </si>
  <si>
    <t xml:space="preserve">Izzy May            </t>
  </si>
  <si>
    <t xml:space="preserve">Shock Result        </t>
  </si>
  <si>
    <t xml:space="preserve">Weapon Of Choice    </t>
  </si>
  <si>
    <t xml:space="preserve">Pure Dynamite       </t>
  </si>
  <si>
    <t xml:space="preserve">Swift Gondo         </t>
  </si>
  <si>
    <t xml:space="preserve">Tinyntuff           </t>
  </si>
  <si>
    <t xml:space="preserve">Yemen Lass          </t>
  </si>
  <si>
    <t xml:space="preserve">Stumble             </t>
  </si>
  <si>
    <t xml:space="preserve">Shy Boy             </t>
  </si>
  <si>
    <t xml:space="preserve">Ava Express         </t>
  </si>
  <si>
    <t xml:space="preserve">Kellys Lassie       </t>
  </si>
  <si>
    <t xml:space="preserve">Momentious          </t>
  </si>
  <si>
    <t xml:space="preserve">Rain Card           </t>
  </si>
  <si>
    <t xml:space="preserve">Pasaran             </t>
  </si>
  <si>
    <t xml:space="preserve">Global Ruler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</si>
</sst>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45720</xdr:colOff>
      <xdr:row>5</xdr:row>
      <xdr:rowOff>155472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6F2468-974C-DD33-85B5-E5AEE2DB1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21780" cy="10698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70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G56" sqref="G56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4.77734375" style="9" bestFit="1" customWidth="1"/>
    <col min="4" max="4" width="6.44140625" style="9" bestFit="1" customWidth="1"/>
    <col min="5" max="5" width="6.33203125" style="9" bestFit="1" customWidth="1"/>
    <col min="6" max="6" width="25.33203125" style="9" bestFit="1" customWidth="1"/>
    <col min="7" max="7" width="12.2187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6</v>
      </c>
      <c r="B8" s="5">
        <v>0.63680555555555551</v>
      </c>
      <c r="C8" s="1" t="s">
        <v>19</v>
      </c>
      <c r="D8" s="1">
        <v>1</v>
      </c>
      <c r="E8" s="1">
        <v>3</v>
      </c>
      <c r="F8" s="1" t="s">
        <v>22</v>
      </c>
      <c r="G8" s="1">
        <v>70.17</v>
      </c>
      <c r="H8" s="1">
        <f>1+COUNTIFS(A:A,A8,G:G,"&gt;"&amp;G8)</f>
        <v>1</v>
      </c>
      <c r="I8" s="2">
        <f>AVERAGEIF(A:A,A8,G:G)</f>
        <v>47.639999999999993</v>
      </c>
      <c r="J8" s="2">
        <f t="shared" ref="J8:J13" si="0">G8-I8</f>
        <v>22.530000000000008</v>
      </c>
      <c r="K8" s="2">
        <f t="shared" ref="K8:K13" si="1">90+J8</f>
        <v>112.53</v>
      </c>
      <c r="L8" s="2">
        <f t="shared" ref="L8:L13" si="2">EXP(0.06*K8)</f>
        <v>855.59745270441294</v>
      </c>
      <c r="M8" s="2">
        <f>SUMIF(A:A,A8,L:L)</f>
        <v>1775.3177085023451</v>
      </c>
      <c r="N8" s="3">
        <f t="shared" ref="N8:N13" si="3">L8/M8</f>
        <v>0.48194047105303389</v>
      </c>
      <c r="O8" s="6">
        <f t="shared" ref="O8:O13" si="4">1/N8</f>
        <v>2.0749450607769306</v>
      </c>
      <c r="P8" s="3">
        <f t="shared" ref="P8:P13" si="5">IF(O8&gt;21,"",N8)</f>
        <v>0.48194047105303389</v>
      </c>
      <c r="Q8" s="3">
        <f>IF(ISNUMBER(P8),SUMIF(A:A,A8,P:P),"")</f>
        <v>1.0000000000000002</v>
      </c>
      <c r="R8" s="3">
        <f t="shared" ref="R8:R13" si="6">IFERROR(P8*(1/Q8),"")</f>
        <v>0.48194047105303378</v>
      </c>
      <c r="S8" s="7">
        <f t="shared" ref="S8:S13" si="7">IFERROR(1/R8,"")</f>
        <v>2.0749450607769311</v>
      </c>
    </row>
    <row r="9" spans="1:19" x14ac:dyDescent="0.3">
      <c r="A9" s="1">
        <v>6</v>
      </c>
      <c r="B9" s="5">
        <v>0.63680555555555551</v>
      </c>
      <c r="C9" s="1" t="s">
        <v>19</v>
      </c>
      <c r="D9" s="1">
        <v>1</v>
      </c>
      <c r="E9" s="1">
        <v>6</v>
      </c>
      <c r="F9" s="1" t="s">
        <v>25</v>
      </c>
      <c r="G9" s="1">
        <v>49.74</v>
      </c>
      <c r="H9" s="1">
        <f>1+COUNTIFS(A:A,A9,G:G,"&gt;"&amp;G9)</f>
        <v>2</v>
      </c>
      <c r="I9" s="2">
        <f>AVERAGEIF(A:A,A9,G:G)</f>
        <v>47.639999999999993</v>
      </c>
      <c r="J9" s="2">
        <f t="shared" si="0"/>
        <v>2.1000000000000085</v>
      </c>
      <c r="K9" s="2">
        <f t="shared" si="1"/>
        <v>92.100000000000009</v>
      </c>
      <c r="L9" s="2">
        <f t="shared" si="2"/>
        <v>251.13734984385937</v>
      </c>
      <c r="M9" s="2">
        <f>SUMIF(A:A,A9,L:L)</f>
        <v>1775.3177085023451</v>
      </c>
      <c r="N9" s="3">
        <f t="shared" si="3"/>
        <v>0.14146051078131722</v>
      </c>
      <c r="O9" s="6">
        <f t="shared" si="4"/>
        <v>7.0691106265401009</v>
      </c>
      <c r="P9" s="3">
        <f t="shared" si="5"/>
        <v>0.14146051078131722</v>
      </c>
      <c r="Q9" s="3">
        <f>IF(ISNUMBER(P9),SUMIF(A:A,A9,P:P),"")</f>
        <v>1.0000000000000002</v>
      </c>
      <c r="R9" s="3">
        <f t="shared" si="6"/>
        <v>0.14146051078131719</v>
      </c>
      <c r="S9" s="7">
        <f t="shared" si="7"/>
        <v>7.0691106265401018</v>
      </c>
    </row>
    <row r="10" spans="1:19" x14ac:dyDescent="0.3">
      <c r="A10" s="1">
        <v>6</v>
      </c>
      <c r="B10" s="5">
        <v>0.63680555555555551</v>
      </c>
      <c r="C10" s="1" t="s">
        <v>19</v>
      </c>
      <c r="D10" s="1">
        <v>1</v>
      </c>
      <c r="E10" s="1">
        <v>2</v>
      </c>
      <c r="F10" s="1" t="s">
        <v>21</v>
      </c>
      <c r="G10" s="1">
        <v>48.66</v>
      </c>
      <c r="H10" s="1">
        <f>1+COUNTIFS(A:A,A10,G:G,"&gt;"&amp;G10)</f>
        <v>3</v>
      </c>
      <c r="I10" s="2">
        <f>AVERAGEIF(A:A,A10,G:G)</f>
        <v>47.639999999999993</v>
      </c>
      <c r="J10" s="2">
        <f t="shared" si="0"/>
        <v>1.0200000000000031</v>
      </c>
      <c r="K10" s="2">
        <f t="shared" si="1"/>
        <v>91.02000000000001</v>
      </c>
      <c r="L10" s="2">
        <f t="shared" si="2"/>
        <v>235.37971061235095</v>
      </c>
      <c r="M10" s="2">
        <f>SUMIF(A:A,A10,L:L)</f>
        <v>1775.3177085023451</v>
      </c>
      <c r="N10" s="3">
        <f t="shared" si="3"/>
        <v>0.13258455626565954</v>
      </c>
      <c r="O10" s="6">
        <f t="shared" si="4"/>
        <v>7.5423565773098113</v>
      </c>
      <c r="P10" s="3">
        <f t="shared" si="5"/>
        <v>0.13258455626565954</v>
      </c>
      <c r="Q10" s="3">
        <f>IF(ISNUMBER(P10),SUMIF(A:A,A10,P:P),"")</f>
        <v>1.0000000000000002</v>
      </c>
      <c r="R10" s="3">
        <f t="shared" si="6"/>
        <v>0.13258455626565951</v>
      </c>
      <c r="S10" s="7">
        <f t="shared" si="7"/>
        <v>7.5423565773098131</v>
      </c>
    </row>
    <row r="11" spans="1:19" x14ac:dyDescent="0.3">
      <c r="A11" s="1">
        <v>6</v>
      </c>
      <c r="B11" s="5">
        <v>0.63680555555555551</v>
      </c>
      <c r="C11" s="1" t="s">
        <v>19</v>
      </c>
      <c r="D11" s="1">
        <v>1</v>
      </c>
      <c r="E11" s="1">
        <v>5</v>
      </c>
      <c r="F11" s="1" t="s">
        <v>24</v>
      </c>
      <c r="G11" s="1">
        <v>48.51</v>
      </c>
      <c r="H11" s="1">
        <f>1+COUNTIFS(A:A,A11,G:G,"&gt;"&amp;G11)</f>
        <v>4</v>
      </c>
      <c r="I11" s="2">
        <f>AVERAGEIF(A:A,A11,G:G)</f>
        <v>47.639999999999993</v>
      </c>
      <c r="J11" s="2">
        <f t="shared" si="0"/>
        <v>0.87000000000000455</v>
      </c>
      <c r="K11" s="2">
        <f t="shared" si="1"/>
        <v>90.87</v>
      </c>
      <c r="L11" s="2">
        <f t="shared" si="2"/>
        <v>233.27079756071595</v>
      </c>
      <c r="M11" s="2">
        <f>SUMIF(A:A,A11,L:L)</f>
        <v>1775.3177085023451</v>
      </c>
      <c r="N11" s="3">
        <f t="shared" si="3"/>
        <v>0.1313966488609539</v>
      </c>
      <c r="O11" s="6">
        <f t="shared" si="4"/>
        <v>7.6105441704089163</v>
      </c>
      <c r="P11" s="3">
        <f t="shared" si="5"/>
        <v>0.1313966488609539</v>
      </c>
      <c r="Q11" s="3">
        <f>IF(ISNUMBER(P11),SUMIF(A:A,A11,P:P),"")</f>
        <v>1.0000000000000002</v>
      </c>
      <c r="R11" s="3">
        <f t="shared" si="6"/>
        <v>0.13139664886095387</v>
      </c>
      <c r="S11" s="7">
        <f t="shared" si="7"/>
        <v>7.6105441704089172</v>
      </c>
    </row>
    <row r="12" spans="1:19" x14ac:dyDescent="0.3">
      <c r="A12" s="1">
        <v>6</v>
      </c>
      <c r="B12" s="5">
        <v>0.63680555555555551</v>
      </c>
      <c r="C12" s="1" t="s">
        <v>19</v>
      </c>
      <c r="D12" s="1">
        <v>1</v>
      </c>
      <c r="E12" s="1">
        <v>4</v>
      </c>
      <c r="F12" s="1" t="s">
        <v>23</v>
      </c>
      <c r="G12" s="1">
        <v>34.869999999999997</v>
      </c>
      <c r="H12" s="1">
        <f>1+COUNTIFS(A:A,A12,G:G,"&gt;"&amp;G12)</f>
        <v>5</v>
      </c>
      <c r="I12" s="2">
        <f>AVERAGEIF(A:A,A12,G:G)</f>
        <v>47.639999999999993</v>
      </c>
      <c r="J12" s="2">
        <f t="shared" si="0"/>
        <v>-12.769999999999996</v>
      </c>
      <c r="K12" s="2">
        <f t="shared" si="1"/>
        <v>77.23</v>
      </c>
      <c r="L12" s="2">
        <f t="shared" si="2"/>
        <v>102.90435864407283</v>
      </c>
      <c r="M12" s="2">
        <f>SUMIF(A:A,A12,L:L)</f>
        <v>1775.3177085023451</v>
      </c>
      <c r="N12" s="3">
        <f t="shared" si="3"/>
        <v>5.7963911558614918E-2</v>
      </c>
      <c r="O12" s="6">
        <f t="shared" si="4"/>
        <v>17.252113825837458</v>
      </c>
      <c r="P12" s="3">
        <f t="shared" si="5"/>
        <v>5.7963911558614918E-2</v>
      </c>
      <c r="Q12" s="3">
        <f>IF(ISNUMBER(P12),SUMIF(A:A,A12,P:P),"")</f>
        <v>1.0000000000000002</v>
      </c>
      <c r="R12" s="3">
        <f t="shared" si="6"/>
        <v>5.7963911558614904E-2</v>
      </c>
      <c r="S12" s="7">
        <f t="shared" si="7"/>
        <v>17.252113825837462</v>
      </c>
    </row>
    <row r="13" spans="1:19" x14ac:dyDescent="0.3">
      <c r="A13" s="1">
        <v>6</v>
      </c>
      <c r="B13" s="5">
        <v>0.63680555555555551</v>
      </c>
      <c r="C13" s="1" t="s">
        <v>19</v>
      </c>
      <c r="D13" s="1">
        <v>1</v>
      </c>
      <c r="E13" s="1">
        <v>1</v>
      </c>
      <c r="F13" s="1" t="s">
        <v>20</v>
      </c>
      <c r="G13" s="1">
        <v>33.89</v>
      </c>
      <c r="H13" s="1">
        <f>1+COUNTIFS(A:A,A13,G:G,"&gt;"&amp;G13)</f>
        <v>6</v>
      </c>
      <c r="I13" s="2">
        <f>AVERAGEIF(A:A,A13,G:G)</f>
        <v>47.639999999999993</v>
      </c>
      <c r="J13" s="2">
        <f t="shared" si="0"/>
        <v>-13.749999999999993</v>
      </c>
      <c r="K13" s="2">
        <f t="shared" si="1"/>
        <v>76.25</v>
      </c>
      <c r="L13" s="2">
        <f t="shared" si="2"/>
        <v>97.028039136933359</v>
      </c>
      <c r="M13" s="2">
        <f>SUMIF(A:A,A13,L:L)</f>
        <v>1775.3177085023451</v>
      </c>
      <c r="N13" s="3">
        <f t="shared" si="3"/>
        <v>5.4653901480420673E-2</v>
      </c>
      <c r="O13" s="6">
        <f t="shared" si="4"/>
        <v>18.29695543982788</v>
      </c>
      <c r="P13" s="3">
        <f t="shared" si="5"/>
        <v>5.4653901480420673E-2</v>
      </c>
      <c r="Q13" s="3">
        <f>IF(ISNUMBER(P13),SUMIF(A:A,A13,P:P),"")</f>
        <v>1.0000000000000002</v>
      </c>
      <c r="R13" s="3">
        <f t="shared" si="6"/>
        <v>5.4653901480420659E-2</v>
      </c>
      <c r="S13" s="7">
        <f t="shared" si="7"/>
        <v>18.296955439827883</v>
      </c>
    </row>
    <row r="14" spans="1:19" x14ac:dyDescent="0.3">
      <c r="A14" s="1"/>
      <c r="B14" s="5"/>
      <c r="C14" s="1"/>
      <c r="D14" s="1"/>
      <c r="E14" s="1"/>
      <c r="F14" s="1"/>
      <c r="G14" s="1"/>
      <c r="H14" s="1"/>
      <c r="I14" s="2"/>
      <c r="J14" s="2"/>
      <c r="K14" s="2"/>
      <c r="L14" s="2"/>
      <c r="M14" s="2"/>
      <c r="N14" s="3"/>
      <c r="O14" s="6"/>
      <c r="P14" s="3"/>
      <c r="Q14" s="3"/>
      <c r="R14" s="3"/>
      <c r="S14" s="7"/>
    </row>
    <row r="15" spans="1:19" x14ac:dyDescent="0.3">
      <c r="A15" s="1">
        <v>11</v>
      </c>
      <c r="B15" s="5">
        <v>0.66111111111111109</v>
      </c>
      <c r="C15" s="1" t="s">
        <v>19</v>
      </c>
      <c r="D15" s="1">
        <v>2</v>
      </c>
      <c r="E15" s="1">
        <v>5</v>
      </c>
      <c r="F15" s="1" t="s">
        <v>30</v>
      </c>
      <c r="G15" s="1">
        <v>71.430000000000007</v>
      </c>
      <c r="H15" s="1">
        <f>1+COUNTIFS(A:A,A15,G:G,"&gt;"&amp;G15)</f>
        <v>1</v>
      </c>
      <c r="I15" s="2">
        <f>AVERAGEIF(A:A,A15,G:G)</f>
        <v>49.457499999999996</v>
      </c>
      <c r="J15" s="2">
        <f t="shared" ref="J15:J22" si="8">G15-I15</f>
        <v>21.972500000000011</v>
      </c>
      <c r="K15" s="2">
        <f t="shared" ref="K15:K22" si="9">90+J15</f>
        <v>111.97250000000001</v>
      </c>
      <c r="L15" s="2">
        <f t="shared" ref="L15:L22" si="10">EXP(0.06*K15)</f>
        <v>827.45109019509346</v>
      </c>
      <c r="M15" s="2">
        <f>SUMIF(A:A,A15,L:L)</f>
        <v>2302.2485412158258</v>
      </c>
      <c r="N15" s="3">
        <f t="shared" ref="N15:N22" si="11">L15/M15</f>
        <v>0.35940997480581033</v>
      </c>
      <c r="O15" s="6">
        <f t="shared" ref="O15:O22" si="12">1/N15</f>
        <v>2.7823379151908663</v>
      </c>
      <c r="P15" s="3">
        <f t="shared" ref="P15:P22" si="13">IF(O15&gt;21,"",N15)</f>
        <v>0.35940997480581033</v>
      </c>
      <c r="Q15" s="3">
        <f>IF(ISNUMBER(P15),SUMIF(A:A,A15,P:P),"")</f>
        <v>0.96159207847566952</v>
      </c>
      <c r="R15" s="3">
        <f t="shared" ref="R15:R22" si="14">IFERROR(P15*(1/Q15),"")</f>
        <v>0.37376553202845897</v>
      </c>
      <c r="S15" s="7">
        <f t="shared" ref="S15:S22" si="15">IFERROR(1/R15,"")</f>
        <v>2.6754740988900463</v>
      </c>
    </row>
    <row r="16" spans="1:19" x14ac:dyDescent="0.3">
      <c r="A16" s="1">
        <v>11</v>
      </c>
      <c r="B16" s="5">
        <v>0.66111111111111109</v>
      </c>
      <c r="C16" s="1" t="s">
        <v>19</v>
      </c>
      <c r="D16" s="1">
        <v>2</v>
      </c>
      <c r="E16" s="1">
        <v>6</v>
      </c>
      <c r="F16" s="1" t="s">
        <v>31</v>
      </c>
      <c r="G16" s="1">
        <v>61.04</v>
      </c>
      <c r="H16" s="1">
        <f>1+COUNTIFS(A:A,A16,G:G,"&gt;"&amp;G16)</f>
        <v>2</v>
      </c>
      <c r="I16" s="2">
        <f>AVERAGEIF(A:A,A16,G:G)</f>
        <v>49.457499999999996</v>
      </c>
      <c r="J16" s="2">
        <f t="shared" si="8"/>
        <v>11.582500000000003</v>
      </c>
      <c r="K16" s="2">
        <f t="shared" si="9"/>
        <v>101.58250000000001</v>
      </c>
      <c r="L16" s="2">
        <f t="shared" si="10"/>
        <v>443.61186402940092</v>
      </c>
      <c r="M16" s="2">
        <f>SUMIF(A:A,A16,L:L)</f>
        <v>2302.2485412158258</v>
      </c>
      <c r="N16" s="3">
        <f t="shared" si="11"/>
        <v>0.19268634818859648</v>
      </c>
      <c r="O16" s="6">
        <f t="shared" si="12"/>
        <v>5.1897812657761593</v>
      </c>
      <c r="P16" s="3">
        <f t="shared" si="13"/>
        <v>0.19268634818859648</v>
      </c>
      <c r="Q16" s="3">
        <f>IF(ISNUMBER(P16),SUMIF(A:A,A16,P:P),"")</f>
        <v>0.96159207847566952</v>
      </c>
      <c r="R16" s="3">
        <f t="shared" si="14"/>
        <v>0.20038262845722046</v>
      </c>
      <c r="S16" s="7">
        <f t="shared" si="15"/>
        <v>4.9904525541917888</v>
      </c>
    </row>
    <row r="17" spans="1:19" x14ac:dyDescent="0.3">
      <c r="A17" s="1">
        <v>11</v>
      </c>
      <c r="B17" s="5">
        <v>0.66111111111111109</v>
      </c>
      <c r="C17" s="1" t="s">
        <v>19</v>
      </c>
      <c r="D17" s="1">
        <v>2</v>
      </c>
      <c r="E17" s="1">
        <v>4</v>
      </c>
      <c r="F17" s="1" t="s">
        <v>29</v>
      </c>
      <c r="G17" s="1">
        <v>53.78</v>
      </c>
      <c r="H17" s="1">
        <f>1+COUNTIFS(A:A,A17,G:G,"&gt;"&amp;G17)</f>
        <v>3</v>
      </c>
      <c r="I17" s="2">
        <f>AVERAGEIF(A:A,A17,G:G)</f>
        <v>49.457499999999996</v>
      </c>
      <c r="J17" s="2">
        <f t="shared" si="8"/>
        <v>4.3225000000000051</v>
      </c>
      <c r="K17" s="2">
        <f t="shared" si="9"/>
        <v>94.322500000000005</v>
      </c>
      <c r="L17" s="2">
        <f t="shared" si="10"/>
        <v>286.96205658540265</v>
      </c>
      <c r="M17" s="2">
        <f>SUMIF(A:A,A17,L:L)</f>
        <v>2302.2485412158258</v>
      </c>
      <c r="N17" s="3">
        <f t="shared" si="11"/>
        <v>0.12464425601671006</v>
      </c>
      <c r="O17" s="6">
        <f t="shared" si="12"/>
        <v>8.0228325953980431</v>
      </c>
      <c r="P17" s="3">
        <f t="shared" si="13"/>
        <v>0.12464425601671006</v>
      </c>
      <c r="Q17" s="3">
        <f>IF(ISNUMBER(P17),SUMIF(A:A,A17,P:P),"")</f>
        <v>0.96159207847566952</v>
      </c>
      <c r="R17" s="3">
        <f t="shared" si="14"/>
        <v>0.12962279828084486</v>
      </c>
      <c r="S17" s="7">
        <f t="shared" si="15"/>
        <v>7.7146922706711543</v>
      </c>
    </row>
    <row r="18" spans="1:19" x14ac:dyDescent="0.3">
      <c r="A18" s="1">
        <v>11</v>
      </c>
      <c r="B18" s="5">
        <v>0.66111111111111109</v>
      </c>
      <c r="C18" s="1" t="s">
        <v>19</v>
      </c>
      <c r="D18" s="1">
        <v>2</v>
      </c>
      <c r="E18" s="1">
        <v>1</v>
      </c>
      <c r="F18" s="1" t="s">
        <v>26</v>
      </c>
      <c r="G18" s="1">
        <v>50.11</v>
      </c>
      <c r="H18" s="1">
        <f>1+COUNTIFS(A:A,A18,G:G,"&gt;"&amp;G18)</f>
        <v>4</v>
      </c>
      <c r="I18" s="2">
        <f>AVERAGEIF(A:A,A18,G:G)</f>
        <v>49.457499999999996</v>
      </c>
      <c r="J18" s="2">
        <f t="shared" si="8"/>
        <v>0.65250000000000341</v>
      </c>
      <c r="K18" s="2">
        <f t="shared" si="9"/>
        <v>90.652500000000003</v>
      </c>
      <c r="L18" s="2">
        <f t="shared" si="10"/>
        <v>230.24639082835753</v>
      </c>
      <c r="M18" s="2">
        <f>SUMIF(A:A,A18,L:L)</f>
        <v>2302.2485412158258</v>
      </c>
      <c r="N18" s="3">
        <f t="shared" si="11"/>
        <v>0.10000935464020909</v>
      </c>
      <c r="O18" s="6">
        <f t="shared" si="12"/>
        <v>9.9990646234801996</v>
      </c>
      <c r="P18" s="3">
        <f t="shared" si="13"/>
        <v>0.10000935464020909</v>
      </c>
      <c r="Q18" s="3">
        <f>IF(ISNUMBER(P18),SUMIF(A:A,A18,P:P),"")</f>
        <v>0.96159207847566952</v>
      </c>
      <c r="R18" s="3">
        <f t="shared" si="14"/>
        <v>0.10400392939877941</v>
      </c>
      <c r="S18" s="7">
        <f t="shared" si="15"/>
        <v>9.6150213341048634</v>
      </c>
    </row>
    <row r="19" spans="1:19" x14ac:dyDescent="0.3">
      <c r="A19" s="1">
        <v>11</v>
      </c>
      <c r="B19" s="5">
        <v>0.66111111111111109</v>
      </c>
      <c r="C19" s="1" t="s">
        <v>19</v>
      </c>
      <c r="D19" s="1">
        <v>2</v>
      </c>
      <c r="E19" s="1">
        <v>3</v>
      </c>
      <c r="F19" s="1" t="s">
        <v>28</v>
      </c>
      <c r="G19" s="1">
        <v>45.86</v>
      </c>
      <c r="H19" s="1">
        <f>1+COUNTIFS(A:A,A19,G:G,"&gt;"&amp;G19)</f>
        <v>5</v>
      </c>
      <c r="I19" s="2">
        <f>AVERAGEIF(A:A,A19,G:G)</f>
        <v>49.457499999999996</v>
      </c>
      <c r="J19" s="2">
        <f t="shared" si="8"/>
        <v>-3.5974999999999966</v>
      </c>
      <c r="K19" s="2">
        <f t="shared" si="9"/>
        <v>86.402500000000003</v>
      </c>
      <c r="L19" s="2">
        <f t="shared" si="10"/>
        <v>178.42172684888919</v>
      </c>
      <c r="M19" s="2">
        <f>SUMIF(A:A,A19,L:L)</f>
        <v>2302.2485412158258</v>
      </c>
      <c r="N19" s="3">
        <f t="shared" si="11"/>
        <v>7.7498898861138615E-2</v>
      </c>
      <c r="O19" s="6">
        <f t="shared" si="12"/>
        <v>12.903409141229028</v>
      </c>
      <c r="P19" s="3">
        <f t="shared" si="13"/>
        <v>7.7498898861138615E-2</v>
      </c>
      <c r="Q19" s="3">
        <f>IF(ISNUMBER(P19),SUMIF(A:A,A19,P:P),"")</f>
        <v>0.96159207847566952</v>
      </c>
      <c r="R19" s="3">
        <f t="shared" si="14"/>
        <v>8.0594360743893659E-2</v>
      </c>
      <c r="S19" s="7">
        <f t="shared" si="15"/>
        <v>12.407816015536376</v>
      </c>
    </row>
    <row r="20" spans="1:19" x14ac:dyDescent="0.3">
      <c r="A20" s="1">
        <v>11</v>
      </c>
      <c r="B20" s="5">
        <v>0.66111111111111109</v>
      </c>
      <c r="C20" s="1" t="s">
        <v>19</v>
      </c>
      <c r="D20" s="1">
        <v>2</v>
      </c>
      <c r="E20" s="1">
        <v>2</v>
      </c>
      <c r="F20" s="1" t="s">
        <v>27</v>
      </c>
      <c r="G20" s="1">
        <v>41.44</v>
      </c>
      <c r="H20" s="1">
        <f>1+COUNTIFS(A:A,A20,G:G,"&gt;"&amp;G20)</f>
        <v>6</v>
      </c>
      <c r="I20" s="2">
        <f>AVERAGEIF(A:A,A20,G:G)</f>
        <v>49.457499999999996</v>
      </c>
      <c r="J20" s="2">
        <f t="shared" si="8"/>
        <v>-8.0174999999999983</v>
      </c>
      <c r="K20" s="2">
        <f t="shared" si="9"/>
        <v>81.982500000000002</v>
      </c>
      <c r="L20" s="2">
        <f t="shared" si="10"/>
        <v>136.85883593888767</v>
      </c>
      <c r="M20" s="2">
        <f>SUMIF(A:A,A20,L:L)</f>
        <v>2302.2485412158258</v>
      </c>
      <c r="N20" s="3">
        <f t="shared" si="11"/>
        <v>5.9445725988651089E-2</v>
      </c>
      <c r="O20" s="6">
        <f t="shared" si="12"/>
        <v>16.822067244849734</v>
      </c>
      <c r="P20" s="3">
        <f t="shared" si="13"/>
        <v>5.9445725988651089E-2</v>
      </c>
      <c r="Q20" s="3">
        <f>IF(ISNUMBER(P20),SUMIF(A:A,A20,P:P),"")</f>
        <v>0.96159207847566952</v>
      </c>
      <c r="R20" s="3">
        <f t="shared" si="14"/>
        <v>6.1820107839163314E-2</v>
      </c>
      <c r="S20" s="7">
        <f t="shared" si="15"/>
        <v>16.175966606232535</v>
      </c>
    </row>
    <row r="21" spans="1:19" x14ac:dyDescent="0.3">
      <c r="A21" s="1">
        <v>11</v>
      </c>
      <c r="B21" s="5">
        <v>0.66111111111111109</v>
      </c>
      <c r="C21" s="1" t="s">
        <v>19</v>
      </c>
      <c r="D21" s="1">
        <v>2</v>
      </c>
      <c r="E21" s="1">
        <v>8</v>
      </c>
      <c r="F21" s="1" t="s">
        <v>33</v>
      </c>
      <c r="G21" s="1">
        <v>37.840000000000003</v>
      </c>
      <c r="H21" s="1">
        <f>1+COUNTIFS(A:A,A21,G:G,"&gt;"&amp;G21)</f>
        <v>7</v>
      </c>
      <c r="I21" s="2">
        <f>AVERAGEIF(A:A,A21,G:G)</f>
        <v>49.457499999999996</v>
      </c>
      <c r="J21" s="2">
        <f t="shared" si="8"/>
        <v>-11.617499999999993</v>
      </c>
      <c r="K21" s="2">
        <f t="shared" si="9"/>
        <v>78.382500000000007</v>
      </c>
      <c r="L21" s="2">
        <f t="shared" si="10"/>
        <v>110.27199548927277</v>
      </c>
      <c r="M21" s="2">
        <f>SUMIF(A:A,A21,L:L)</f>
        <v>2302.2485412158258</v>
      </c>
      <c r="N21" s="3">
        <f t="shared" si="11"/>
        <v>4.7897519974553979E-2</v>
      </c>
      <c r="O21" s="6">
        <f t="shared" si="12"/>
        <v>20.877907677292264</v>
      </c>
      <c r="P21" s="3">
        <f t="shared" si="13"/>
        <v>4.7897519974553979E-2</v>
      </c>
      <c r="Q21" s="3">
        <f>IF(ISNUMBER(P21),SUMIF(A:A,A21,P:P),"")</f>
        <v>0.96159207847566952</v>
      </c>
      <c r="R21" s="3">
        <f t="shared" si="14"/>
        <v>4.9810643251639364E-2</v>
      </c>
      <c r="S21" s="7">
        <f t="shared" si="15"/>
        <v>20.076030637630605</v>
      </c>
    </row>
    <row r="22" spans="1:19" x14ac:dyDescent="0.3">
      <c r="A22" s="1">
        <v>11</v>
      </c>
      <c r="B22" s="5">
        <v>0.66111111111111109</v>
      </c>
      <c r="C22" s="1" t="s">
        <v>19</v>
      </c>
      <c r="D22" s="1">
        <v>2</v>
      </c>
      <c r="E22" s="1">
        <v>7</v>
      </c>
      <c r="F22" s="1" t="s">
        <v>32</v>
      </c>
      <c r="G22" s="1">
        <v>34.159999999999997</v>
      </c>
      <c r="H22" s="1">
        <f>1+COUNTIFS(A:A,A22,G:G,"&gt;"&amp;G22)</f>
        <v>8</v>
      </c>
      <c r="I22" s="2">
        <f>AVERAGEIF(A:A,A22,G:G)</f>
        <v>49.457499999999996</v>
      </c>
      <c r="J22" s="2">
        <f t="shared" si="8"/>
        <v>-15.297499999999999</v>
      </c>
      <c r="K22" s="2">
        <f t="shared" si="9"/>
        <v>74.702500000000001</v>
      </c>
      <c r="L22" s="2">
        <f t="shared" si="10"/>
        <v>88.424581300521467</v>
      </c>
      <c r="M22" s="2">
        <f>SUMIF(A:A,A22,L:L)</f>
        <v>2302.2485412158258</v>
      </c>
      <c r="N22" s="3">
        <f t="shared" si="11"/>
        <v>3.8407921524330355E-2</v>
      </c>
      <c r="O22" s="6">
        <f t="shared" si="12"/>
        <v>26.03629564714997</v>
      </c>
      <c r="P22" s="3" t="str">
        <f t="shared" si="13"/>
        <v/>
      </c>
      <c r="Q22" s="3" t="str">
        <f>IF(ISNUMBER(P22),SUMIF(A:A,A22,P:P),"")</f>
        <v/>
      </c>
      <c r="R22" s="3" t="str">
        <f t="shared" si="14"/>
        <v/>
      </c>
      <c r="S22" s="7" t="str">
        <f t="shared" si="15"/>
        <v/>
      </c>
    </row>
    <row r="23" spans="1:19" x14ac:dyDescent="0.3">
      <c r="A23" s="1"/>
      <c r="B23" s="5"/>
      <c r="C23" s="1"/>
      <c r="D23" s="1"/>
      <c r="E23" s="1"/>
      <c r="F23" s="1"/>
      <c r="G23" s="1"/>
      <c r="H23" s="1"/>
      <c r="I23" s="2"/>
      <c r="J23" s="2"/>
      <c r="K23" s="2"/>
      <c r="L23" s="2"/>
      <c r="M23" s="2"/>
      <c r="N23" s="3"/>
      <c r="O23" s="6"/>
      <c r="P23" s="3"/>
      <c r="Q23" s="3"/>
      <c r="R23" s="3"/>
      <c r="S23" s="7"/>
    </row>
    <row r="24" spans="1:19" x14ac:dyDescent="0.3">
      <c r="A24" s="1">
        <v>13</v>
      </c>
      <c r="B24" s="5">
        <v>0.68541666666666667</v>
      </c>
      <c r="C24" s="1" t="s">
        <v>19</v>
      </c>
      <c r="D24" s="1">
        <v>3</v>
      </c>
      <c r="E24" s="1">
        <v>7</v>
      </c>
      <c r="F24" s="1" t="s">
        <v>40</v>
      </c>
      <c r="G24" s="1">
        <v>66.02</v>
      </c>
      <c r="H24" s="1">
        <f>1+COUNTIFS(A:A,A24,G:G,"&gt;"&amp;G24)</f>
        <v>1</v>
      </c>
      <c r="I24" s="2">
        <f>AVERAGEIF(A:A,A24,G:G)</f>
        <v>49.37</v>
      </c>
      <c r="J24" s="2">
        <f t="shared" ref="J24:J39" si="16">G24-I24</f>
        <v>16.649999999999999</v>
      </c>
      <c r="K24" s="2">
        <f t="shared" ref="K24:K39" si="17">90+J24</f>
        <v>106.65</v>
      </c>
      <c r="L24" s="2">
        <f t="shared" ref="L24:L39" si="18">EXP(0.06*K24)</f>
        <v>601.2434936564465</v>
      </c>
      <c r="M24" s="2">
        <f>SUMIF(A:A,A24,L:L)</f>
        <v>1892.8602755144889</v>
      </c>
      <c r="N24" s="3">
        <f t="shared" ref="N24:N39" si="19">L24/M24</f>
        <v>0.31763754643380931</v>
      </c>
      <c r="O24" s="6">
        <f t="shared" ref="O24:O39" si="20">1/N24</f>
        <v>3.1482424267131917</v>
      </c>
      <c r="P24" s="3">
        <f t="shared" ref="P24:P39" si="21">IF(O24&gt;21,"",N24)</f>
        <v>0.31763754643380931</v>
      </c>
      <c r="Q24" s="3">
        <f>IF(ISNUMBER(P24),SUMIF(A:A,A24,P:P),"")</f>
        <v>1</v>
      </c>
      <c r="R24" s="3">
        <f t="shared" ref="R24:R39" si="22">IFERROR(P24*(1/Q24),"")</f>
        <v>0.31763754643380931</v>
      </c>
      <c r="S24" s="7">
        <f t="shared" ref="S24:S39" si="23">IFERROR(1/R24,"")</f>
        <v>3.1482424267131917</v>
      </c>
    </row>
    <row r="25" spans="1:19" x14ac:dyDescent="0.3">
      <c r="A25" s="1">
        <v>13</v>
      </c>
      <c r="B25" s="5">
        <v>0.68541666666666667</v>
      </c>
      <c r="C25" s="1" t="s">
        <v>19</v>
      </c>
      <c r="D25" s="1">
        <v>3</v>
      </c>
      <c r="E25" s="1">
        <v>1</v>
      </c>
      <c r="F25" s="1" t="s">
        <v>34</v>
      </c>
      <c r="G25" s="1">
        <v>62.08</v>
      </c>
      <c r="H25" s="1">
        <f>1+COUNTIFS(A:A,A25,G:G,"&gt;"&amp;G25)</f>
        <v>2</v>
      </c>
      <c r="I25" s="2">
        <f>AVERAGEIF(A:A,A25,G:G)</f>
        <v>49.37</v>
      </c>
      <c r="J25" s="2">
        <f t="shared" si="16"/>
        <v>12.71</v>
      </c>
      <c r="K25" s="2">
        <f t="shared" si="17"/>
        <v>102.71000000000001</v>
      </c>
      <c r="L25" s="2">
        <f t="shared" si="18"/>
        <v>474.66058940402894</v>
      </c>
      <c r="M25" s="2">
        <f>SUMIF(A:A,A25,L:L)</f>
        <v>1892.8602755144889</v>
      </c>
      <c r="N25" s="3">
        <f t="shared" si="19"/>
        <v>0.25076366995710436</v>
      </c>
      <c r="O25" s="6">
        <f t="shared" si="20"/>
        <v>3.9878184912952501</v>
      </c>
      <c r="P25" s="3">
        <f t="shared" si="21"/>
        <v>0.25076366995710436</v>
      </c>
      <c r="Q25" s="3">
        <f>IF(ISNUMBER(P25),SUMIF(A:A,A25,P:P),"")</f>
        <v>1</v>
      </c>
      <c r="R25" s="3">
        <f t="shared" si="22"/>
        <v>0.25076366995710436</v>
      </c>
      <c r="S25" s="7">
        <f t="shared" si="23"/>
        <v>3.9878184912952501</v>
      </c>
    </row>
    <row r="26" spans="1:19" x14ac:dyDescent="0.3">
      <c r="A26" s="1">
        <v>13</v>
      </c>
      <c r="B26" s="5">
        <v>0.68541666666666667</v>
      </c>
      <c r="C26" s="1" t="s">
        <v>19</v>
      </c>
      <c r="D26" s="1">
        <v>3</v>
      </c>
      <c r="E26" s="1">
        <v>4</v>
      </c>
      <c r="F26" s="1" t="s">
        <v>37</v>
      </c>
      <c r="G26" s="1">
        <v>49.66</v>
      </c>
      <c r="H26" s="1">
        <f>1+COUNTIFS(A:A,A26,G:G,"&gt;"&amp;G26)</f>
        <v>3</v>
      </c>
      <c r="I26" s="2">
        <f>AVERAGEIF(A:A,A26,G:G)</f>
        <v>49.37</v>
      </c>
      <c r="J26" s="2">
        <f t="shared" si="16"/>
        <v>0.28999999999999915</v>
      </c>
      <c r="K26" s="2">
        <f t="shared" si="17"/>
        <v>90.289999999999992</v>
      </c>
      <c r="L26" s="2">
        <f t="shared" si="18"/>
        <v>225.29259959371643</v>
      </c>
      <c r="M26" s="2">
        <f>SUMIF(A:A,A26,L:L)</f>
        <v>1892.8602755144889</v>
      </c>
      <c r="N26" s="3">
        <f t="shared" si="19"/>
        <v>0.11902230846515112</v>
      </c>
      <c r="O26" s="6">
        <f t="shared" si="20"/>
        <v>8.4017862944810293</v>
      </c>
      <c r="P26" s="3">
        <f t="shared" si="21"/>
        <v>0.11902230846515112</v>
      </c>
      <c r="Q26" s="3">
        <f>IF(ISNUMBER(P26),SUMIF(A:A,A26,P:P),"")</f>
        <v>1</v>
      </c>
      <c r="R26" s="3">
        <f t="shared" si="22"/>
        <v>0.11902230846515112</v>
      </c>
      <c r="S26" s="7">
        <f t="shared" si="23"/>
        <v>8.4017862944810293</v>
      </c>
    </row>
    <row r="27" spans="1:19" x14ac:dyDescent="0.3">
      <c r="A27" s="1">
        <v>13</v>
      </c>
      <c r="B27" s="5">
        <v>0.68541666666666667</v>
      </c>
      <c r="C27" s="1" t="s">
        <v>19</v>
      </c>
      <c r="D27" s="1">
        <v>3</v>
      </c>
      <c r="E27" s="1">
        <v>3</v>
      </c>
      <c r="F27" s="1" t="s">
        <v>36</v>
      </c>
      <c r="G27" s="1">
        <v>48.84</v>
      </c>
      <c r="H27" s="1">
        <f>1+COUNTIFS(A:A,A27,G:G,"&gt;"&amp;G27)</f>
        <v>4</v>
      </c>
      <c r="I27" s="2">
        <f>AVERAGEIF(A:A,A27,G:G)</f>
        <v>49.37</v>
      </c>
      <c r="J27" s="2">
        <f t="shared" si="16"/>
        <v>-0.52999999999999403</v>
      </c>
      <c r="K27" s="2">
        <f t="shared" si="17"/>
        <v>89.47</v>
      </c>
      <c r="L27" s="2">
        <f t="shared" si="18"/>
        <v>214.4764624115605</v>
      </c>
      <c r="M27" s="2">
        <f>SUMIF(A:A,A27,L:L)</f>
        <v>1892.8602755144889</v>
      </c>
      <c r="N27" s="3">
        <f t="shared" si="19"/>
        <v>0.11330813224090971</v>
      </c>
      <c r="O27" s="6">
        <f t="shared" si="20"/>
        <v>8.8254918709087296</v>
      </c>
      <c r="P27" s="3">
        <f t="shared" si="21"/>
        <v>0.11330813224090971</v>
      </c>
      <c r="Q27" s="3">
        <f>IF(ISNUMBER(P27),SUMIF(A:A,A27,P:P),"")</f>
        <v>1</v>
      </c>
      <c r="R27" s="3">
        <f t="shared" si="22"/>
        <v>0.11330813224090971</v>
      </c>
      <c r="S27" s="7">
        <f t="shared" si="23"/>
        <v>8.8254918709087296</v>
      </c>
    </row>
    <row r="28" spans="1:19" x14ac:dyDescent="0.3">
      <c r="A28" s="1">
        <v>13</v>
      </c>
      <c r="B28" s="5">
        <v>0.68541666666666667</v>
      </c>
      <c r="C28" s="1" t="s">
        <v>19</v>
      </c>
      <c r="D28" s="1">
        <v>3</v>
      </c>
      <c r="E28" s="1">
        <v>2</v>
      </c>
      <c r="F28" s="1" t="s">
        <v>35</v>
      </c>
      <c r="G28" s="1">
        <v>43.56</v>
      </c>
      <c r="H28" s="1">
        <f>1+COUNTIFS(A:A,A28,G:G,"&gt;"&amp;G28)</f>
        <v>5</v>
      </c>
      <c r="I28" s="2">
        <f>AVERAGEIF(A:A,A28,G:G)</f>
        <v>49.37</v>
      </c>
      <c r="J28" s="2">
        <f t="shared" si="16"/>
        <v>-5.8099999999999952</v>
      </c>
      <c r="K28" s="2">
        <f t="shared" si="17"/>
        <v>84.19</v>
      </c>
      <c r="L28" s="2">
        <f t="shared" si="18"/>
        <v>156.24104891007042</v>
      </c>
      <c r="M28" s="2">
        <f>SUMIF(A:A,A28,L:L)</f>
        <v>1892.8602755144889</v>
      </c>
      <c r="N28" s="3">
        <f t="shared" si="19"/>
        <v>8.2542304327034022E-2</v>
      </c>
      <c r="O28" s="6">
        <f t="shared" si="20"/>
        <v>12.114999794989766</v>
      </c>
      <c r="P28" s="3">
        <f t="shared" si="21"/>
        <v>8.2542304327034022E-2</v>
      </c>
      <c r="Q28" s="3">
        <f>IF(ISNUMBER(P28),SUMIF(A:A,A28,P:P),"")</f>
        <v>1</v>
      </c>
      <c r="R28" s="3">
        <f t="shared" si="22"/>
        <v>8.2542304327034022E-2</v>
      </c>
      <c r="S28" s="7">
        <f t="shared" si="23"/>
        <v>12.114999794989766</v>
      </c>
    </row>
    <row r="29" spans="1:19" x14ac:dyDescent="0.3">
      <c r="A29" s="1">
        <v>13</v>
      </c>
      <c r="B29" s="5">
        <v>0.68541666666666667</v>
      </c>
      <c r="C29" s="1" t="s">
        <v>19</v>
      </c>
      <c r="D29" s="1">
        <v>3</v>
      </c>
      <c r="E29" s="1">
        <v>5</v>
      </c>
      <c r="F29" s="1" t="s">
        <v>38</v>
      </c>
      <c r="G29" s="1">
        <v>39.22</v>
      </c>
      <c r="H29" s="1">
        <f>1+COUNTIFS(A:A,A29,G:G,"&gt;"&amp;G29)</f>
        <v>6</v>
      </c>
      <c r="I29" s="2">
        <f>AVERAGEIF(A:A,A29,G:G)</f>
        <v>49.37</v>
      </c>
      <c r="J29" s="2">
        <f t="shared" si="16"/>
        <v>-10.149999999999999</v>
      </c>
      <c r="K29" s="2">
        <f t="shared" si="17"/>
        <v>79.849999999999994</v>
      </c>
      <c r="L29" s="2">
        <f t="shared" si="18"/>
        <v>120.42173020261819</v>
      </c>
      <c r="M29" s="2">
        <f>SUMIF(A:A,A29,L:L)</f>
        <v>1892.8602755144889</v>
      </c>
      <c r="N29" s="3">
        <f t="shared" si="19"/>
        <v>6.3618921988252392E-2</v>
      </c>
      <c r="O29" s="6">
        <f t="shared" si="20"/>
        <v>15.718593914317754</v>
      </c>
      <c r="P29" s="3">
        <f t="shared" si="21"/>
        <v>6.3618921988252392E-2</v>
      </c>
      <c r="Q29" s="3">
        <f>IF(ISNUMBER(P29),SUMIF(A:A,A29,P:P),"")</f>
        <v>1</v>
      </c>
      <c r="R29" s="3">
        <f t="shared" si="22"/>
        <v>6.3618921988252392E-2</v>
      </c>
      <c r="S29" s="7">
        <f t="shared" si="23"/>
        <v>15.718593914317754</v>
      </c>
    </row>
    <row r="30" spans="1:19" x14ac:dyDescent="0.3">
      <c r="A30" s="1">
        <v>13</v>
      </c>
      <c r="B30" s="5">
        <v>0.68541666666666667</v>
      </c>
      <c r="C30" s="1" t="s">
        <v>19</v>
      </c>
      <c r="D30" s="1">
        <v>3</v>
      </c>
      <c r="E30" s="1">
        <v>6</v>
      </c>
      <c r="F30" s="1" t="s">
        <v>39</v>
      </c>
      <c r="G30" s="1">
        <v>36.21</v>
      </c>
      <c r="H30" s="1">
        <f>1+COUNTIFS(A:A,A30,G:G,"&gt;"&amp;G30)</f>
        <v>7</v>
      </c>
      <c r="I30" s="2">
        <f>AVERAGEIF(A:A,A30,G:G)</f>
        <v>49.37</v>
      </c>
      <c r="J30" s="2">
        <f t="shared" si="16"/>
        <v>-13.159999999999997</v>
      </c>
      <c r="K30" s="2">
        <f t="shared" si="17"/>
        <v>76.84</v>
      </c>
      <c r="L30" s="2">
        <f t="shared" si="18"/>
        <v>100.52435133604784</v>
      </c>
      <c r="M30" s="2">
        <f>SUMIF(A:A,A30,L:L)</f>
        <v>1892.8602755144889</v>
      </c>
      <c r="N30" s="3">
        <f t="shared" si="19"/>
        <v>5.3107116587739062E-2</v>
      </c>
      <c r="O30" s="6">
        <f t="shared" si="20"/>
        <v>18.829868090237682</v>
      </c>
      <c r="P30" s="3">
        <f t="shared" si="21"/>
        <v>5.3107116587739062E-2</v>
      </c>
      <c r="Q30" s="3">
        <f>IF(ISNUMBER(P30),SUMIF(A:A,A30,P:P),"")</f>
        <v>1</v>
      </c>
      <c r="R30" s="3">
        <f t="shared" si="22"/>
        <v>5.3107116587739062E-2</v>
      </c>
      <c r="S30" s="7">
        <f t="shared" si="23"/>
        <v>18.829868090237682</v>
      </c>
    </row>
    <row r="31" spans="1:19" x14ac:dyDescent="0.3">
      <c r="A31" s="1"/>
      <c r="B31" s="5"/>
      <c r="C31" s="1"/>
      <c r="D31" s="1"/>
      <c r="E31" s="1"/>
      <c r="F31" s="1"/>
      <c r="G31" s="1"/>
      <c r="H31" s="1"/>
      <c r="I31" s="2"/>
      <c r="J31" s="2"/>
      <c r="K31" s="2"/>
      <c r="L31" s="2"/>
      <c r="M31" s="2"/>
      <c r="N31" s="3"/>
      <c r="O31" s="6"/>
      <c r="P31" s="3"/>
      <c r="Q31" s="3"/>
      <c r="R31" s="3"/>
      <c r="S31" s="7"/>
    </row>
    <row r="32" spans="1:19" x14ac:dyDescent="0.3">
      <c r="A32" s="1">
        <v>18</v>
      </c>
      <c r="B32" s="5">
        <v>0.71388888888888891</v>
      </c>
      <c r="C32" s="1" t="s">
        <v>19</v>
      </c>
      <c r="D32" s="1">
        <v>4</v>
      </c>
      <c r="E32" s="1">
        <v>4</v>
      </c>
      <c r="F32" s="1" t="s">
        <v>44</v>
      </c>
      <c r="G32" s="1">
        <v>70.510000000000005</v>
      </c>
      <c r="H32" s="1">
        <f>1+COUNTIFS(A:A,A32,G:G,"&gt;"&amp;G32)</f>
        <v>1</v>
      </c>
      <c r="I32" s="2">
        <f>AVERAGEIF(A:A,A32,G:G)</f>
        <v>49.723749999999995</v>
      </c>
      <c r="J32" s="2">
        <f t="shared" si="16"/>
        <v>20.78625000000001</v>
      </c>
      <c r="K32" s="2">
        <f t="shared" si="17"/>
        <v>110.78625000000001</v>
      </c>
      <c r="L32" s="2">
        <f t="shared" si="18"/>
        <v>770.60429056474572</v>
      </c>
      <c r="M32" s="2">
        <f>SUMIF(A:A,A32,L:L)</f>
        <v>2333.2077049974791</v>
      </c>
      <c r="N32" s="3">
        <f t="shared" si="19"/>
        <v>0.33027676400784828</v>
      </c>
      <c r="O32" s="6">
        <f t="shared" si="20"/>
        <v>3.0277637090335463</v>
      </c>
      <c r="P32" s="3">
        <f t="shared" si="21"/>
        <v>0.33027676400784828</v>
      </c>
      <c r="Q32" s="3">
        <f>IF(ISNUMBER(P32),SUMIF(A:A,A32,P:P),"")</f>
        <v>0.92722561790880931</v>
      </c>
      <c r="R32" s="3">
        <f t="shared" si="22"/>
        <v>0.35619892033691664</v>
      </c>
      <c r="S32" s="7">
        <f t="shared" si="23"/>
        <v>2.8074200759904984</v>
      </c>
    </row>
    <row r="33" spans="1:19" x14ac:dyDescent="0.3">
      <c r="A33" s="1">
        <v>18</v>
      </c>
      <c r="B33" s="5">
        <v>0.71388888888888891</v>
      </c>
      <c r="C33" s="1" t="s">
        <v>19</v>
      </c>
      <c r="D33" s="1">
        <v>4</v>
      </c>
      <c r="E33" s="1">
        <v>3</v>
      </c>
      <c r="F33" s="1" t="s">
        <v>43</v>
      </c>
      <c r="G33" s="1">
        <v>64.709999999999994</v>
      </c>
      <c r="H33" s="1">
        <f>1+COUNTIFS(A:A,A33,G:G,"&gt;"&amp;G33)</f>
        <v>2</v>
      </c>
      <c r="I33" s="2">
        <f>AVERAGEIF(A:A,A33,G:G)</f>
        <v>49.723749999999995</v>
      </c>
      <c r="J33" s="2">
        <f t="shared" si="16"/>
        <v>14.986249999999998</v>
      </c>
      <c r="K33" s="2">
        <f t="shared" si="17"/>
        <v>104.98625</v>
      </c>
      <c r="L33" s="2">
        <f t="shared" si="18"/>
        <v>544.12282357374954</v>
      </c>
      <c r="M33" s="2">
        <f>SUMIF(A:A,A33,L:L)</f>
        <v>2333.2077049974791</v>
      </c>
      <c r="N33" s="3">
        <f t="shared" si="19"/>
        <v>0.23320805190566496</v>
      </c>
      <c r="O33" s="6">
        <f t="shared" si="20"/>
        <v>4.2880166093257799</v>
      </c>
      <c r="P33" s="3">
        <f t="shared" si="21"/>
        <v>0.23320805190566496</v>
      </c>
      <c r="Q33" s="3">
        <f>IF(ISNUMBER(P33),SUMIF(A:A,A33,P:P),"")</f>
        <v>0.92722561790880931</v>
      </c>
      <c r="R33" s="3">
        <f t="shared" si="22"/>
        <v>0.2515116573586737</v>
      </c>
      <c r="S33" s="7">
        <f t="shared" si="23"/>
        <v>3.975958850185334</v>
      </c>
    </row>
    <row r="34" spans="1:19" x14ac:dyDescent="0.3">
      <c r="A34" s="1">
        <v>18</v>
      </c>
      <c r="B34" s="5">
        <v>0.71388888888888891</v>
      </c>
      <c r="C34" s="1" t="s">
        <v>19</v>
      </c>
      <c r="D34" s="1">
        <v>4</v>
      </c>
      <c r="E34" s="1">
        <v>6</v>
      </c>
      <c r="F34" s="1" t="s">
        <v>46</v>
      </c>
      <c r="G34" s="1">
        <v>50.9</v>
      </c>
      <c r="H34" s="1">
        <f>1+COUNTIFS(A:A,A34,G:G,"&gt;"&amp;G34)</f>
        <v>3</v>
      </c>
      <c r="I34" s="2">
        <f>AVERAGEIF(A:A,A34,G:G)</f>
        <v>49.723749999999995</v>
      </c>
      <c r="J34" s="2">
        <f t="shared" si="16"/>
        <v>1.1762500000000031</v>
      </c>
      <c r="K34" s="2">
        <f t="shared" si="17"/>
        <v>91.17625000000001</v>
      </c>
      <c r="L34" s="2">
        <f t="shared" si="18"/>
        <v>237.59677163466759</v>
      </c>
      <c r="M34" s="2">
        <f>SUMIF(A:A,A34,L:L)</f>
        <v>2333.2077049974791</v>
      </c>
      <c r="N34" s="3">
        <f t="shared" si="19"/>
        <v>0.10183267058726102</v>
      </c>
      <c r="O34" s="6">
        <f t="shared" si="20"/>
        <v>9.8200311769599917</v>
      </c>
      <c r="P34" s="3">
        <f t="shared" si="21"/>
        <v>0.10183267058726102</v>
      </c>
      <c r="Q34" s="3">
        <f>IF(ISNUMBER(P34),SUMIF(A:A,A34,P:P),"")</f>
        <v>0.92722561790880931</v>
      </c>
      <c r="R34" s="3">
        <f t="shared" si="22"/>
        <v>0.1098251262911893</v>
      </c>
      <c r="S34" s="7">
        <f t="shared" si="23"/>
        <v>9.1053844759405003</v>
      </c>
    </row>
    <row r="35" spans="1:19" x14ac:dyDescent="0.3">
      <c r="A35" s="1">
        <v>18</v>
      </c>
      <c r="B35" s="5">
        <v>0.71388888888888891</v>
      </c>
      <c r="C35" s="1" t="s">
        <v>19</v>
      </c>
      <c r="D35" s="1">
        <v>4</v>
      </c>
      <c r="E35" s="1">
        <v>1</v>
      </c>
      <c r="F35" s="1" t="s">
        <v>41</v>
      </c>
      <c r="G35" s="1">
        <v>50.33</v>
      </c>
      <c r="H35" s="1">
        <f>1+COUNTIFS(A:A,A35,G:G,"&gt;"&amp;G35)</f>
        <v>4</v>
      </c>
      <c r="I35" s="2">
        <f>AVERAGEIF(A:A,A35,G:G)</f>
        <v>49.723749999999995</v>
      </c>
      <c r="J35" s="2">
        <f t="shared" si="16"/>
        <v>0.60625000000000284</v>
      </c>
      <c r="K35" s="2">
        <f t="shared" si="17"/>
        <v>90.606250000000003</v>
      </c>
      <c r="L35" s="2">
        <f t="shared" si="18"/>
        <v>229.60834279490265</v>
      </c>
      <c r="M35" s="2">
        <f>SUMIF(A:A,A35,L:L)</f>
        <v>2333.2077049974791</v>
      </c>
      <c r="N35" s="3">
        <f t="shared" si="19"/>
        <v>9.8408873887698187E-2</v>
      </c>
      <c r="O35" s="6">
        <f t="shared" si="20"/>
        <v>10.161685227098276</v>
      </c>
      <c r="P35" s="3">
        <f t="shared" si="21"/>
        <v>9.8408873887698187E-2</v>
      </c>
      <c r="Q35" s="3">
        <f>IF(ISNUMBER(P35),SUMIF(A:A,A35,P:P),"")</f>
        <v>0.92722561790880931</v>
      </c>
      <c r="R35" s="3">
        <f t="shared" si="22"/>
        <v>0.10613260892170097</v>
      </c>
      <c r="S35" s="7">
        <f t="shared" si="23"/>
        <v>9.4221748636910192</v>
      </c>
    </row>
    <row r="36" spans="1:19" x14ac:dyDescent="0.3">
      <c r="A36" s="1">
        <v>18</v>
      </c>
      <c r="B36" s="5">
        <v>0.71388888888888891</v>
      </c>
      <c r="C36" s="1" t="s">
        <v>19</v>
      </c>
      <c r="D36" s="1">
        <v>4</v>
      </c>
      <c r="E36" s="1">
        <v>2</v>
      </c>
      <c r="F36" s="1" t="s">
        <v>42</v>
      </c>
      <c r="G36" s="1">
        <v>49.22</v>
      </c>
      <c r="H36" s="1">
        <f>1+COUNTIFS(A:A,A36,G:G,"&gt;"&amp;G36)</f>
        <v>5</v>
      </c>
      <c r="I36" s="2">
        <f>AVERAGEIF(A:A,A36,G:G)</f>
        <v>49.723749999999995</v>
      </c>
      <c r="J36" s="2">
        <f t="shared" si="16"/>
        <v>-0.50374999999999659</v>
      </c>
      <c r="K36" s="2">
        <f t="shared" si="17"/>
        <v>89.496250000000003</v>
      </c>
      <c r="L36" s="2">
        <f t="shared" si="18"/>
        <v>214.81452899741032</v>
      </c>
      <c r="M36" s="2">
        <f>SUMIF(A:A,A36,L:L)</f>
        <v>2333.2077049974791</v>
      </c>
      <c r="N36" s="3">
        <f t="shared" si="19"/>
        <v>9.2068326594885133E-2</v>
      </c>
      <c r="O36" s="6">
        <f t="shared" si="20"/>
        <v>10.86149859549587</v>
      </c>
      <c r="P36" s="3">
        <f t="shared" si="21"/>
        <v>9.2068326594885133E-2</v>
      </c>
      <c r="Q36" s="3">
        <f>IF(ISNUMBER(P36),SUMIF(A:A,A36,P:P),"")</f>
        <v>0.92722561790880931</v>
      </c>
      <c r="R36" s="3">
        <f t="shared" si="22"/>
        <v>9.9294416392990401E-2</v>
      </c>
      <c r="S36" s="7">
        <f t="shared" si="23"/>
        <v>10.071059746624323</v>
      </c>
    </row>
    <row r="37" spans="1:19" x14ac:dyDescent="0.3">
      <c r="A37" s="1">
        <v>18</v>
      </c>
      <c r="B37" s="5">
        <v>0.71388888888888891</v>
      </c>
      <c r="C37" s="1" t="s">
        <v>19</v>
      </c>
      <c r="D37" s="1">
        <v>4</v>
      </c>
      <c r="E37" s="1">
        <v>8</v>
      </c>
      <c r="F37" s="1" t="s">
        <v>48</v>
      </c>
      <c r="G37" s="1">
        <v>44.99</v>
      </c>
      <c r="H37" s="1">
        <f>1+COUNTIFS(A:A,A37,G:G,"&gt;"&amp;G37)</f>
        <v>6</v>
      </c>
      <c r="I37" s="2">
        <f>AVERAGEIF(A:A,A37,G:G)</f>
        <v>49.723749999999995</v>
      </c>
      <c r="J37" s="2">
        <f t="shared" si="16"/>
        <v>-4.7337499999999935</v>
      </c>
      <c r="K37" s="2">
        <f t="shared" si="17"/>
        <v>85.266250000000014</v>
      </c>
      <c r="L37" s="2">
        <f t="shared" si="18"/>
        <v>166.66319841040666</v>
      </c>
      <c r="M37" s="2">
        <f>SUMIF(A:A,A37,L:L)</f>
        <v>2333.2077049974791</v>
      </c>
      <c r="N37" s="3">
        <f t="shared" si="19"/>
        <v>7.1430930925451719E-2</v>
      </c>
      <c r="O37" s="6">
        <f t="shared" si="20"/>
        <v>13.999537553887425</v>
      </c>
      <c r="P37" s="3">
        <f t="shared" si="21"/>
        <v>7.1430930925451719E-2</v>
      </c>
      <c r="Q37" s="3">
        <f>IF(ISNUMBER(P37),SUMIF(A:A,A37,P:P),"")</f>
        <v>0.92722561790880931</v>
      </c>
      <c r="R37" s="3">
        <f t="shared" si="22"/>
        <v>7.7037270698528948E-2</v>
      </c>
      <c r="S37" s="7">
        <f t="shared" si="23"/>
        <v>12.980729858840849</v>
      </c>
    </row>
    <row r="38" spans="1:19" x14ac:dyDescent="0.3">
      <c r="A38" s="1">
        <v>18</v>
      </c>
      <c r="B38" s="5">
        <v>0.71388888888888891</v>
      </c>
      <c r="C38" s="1" t="s">
        <v>19</v>
      </c>
      <c r="D38" s="1">
        <v>4</v>
      </c>
      <c r="E38" s="1">
        <v>7</v>
      </c>
      <c r="F38" s="1" t="s">
        <v>47</v>
      </c>
      <c r="G38" s="1">
        <v>36.04</v>
      </c>
      <c r="H38" s="1">
        <f>1+COUNTIFS(A:A,A38,G:G,"&gt;"&amp;G38)</f>
        <v>7</v>
      </c>
      <c r="I38" s="2">
        <f>AVERAGEIF(A:A,A38,G:G)</f>
        <v>49.723749999999995</v>
      </c>
      <c r="J38" s="2">
        <f t="shared" si="16"/>
        <v>-13.683749999999996</v>
      </c>
      <c r="K38" s="2">
        <f t="shared" si="17"/>
        <v>76.316249999999997</v>
      </c>
      <c r="L38" s="2">
        <f t="shared" si="18"/>
        <v>97.414493161024382</v>
      </c>
      <c r="M38" s="2">
        <f>SUMIF(A:A,A38,L:L)</f>
        <v>2333.2077049974791</v>
      </c>
      <c r="N38" s="3">
        <f t="shared" si="19"/>
        <v>4.1751316418325315E-2</v>
      </c>
      <c r="O38" s="6">
        <f t="shared" si="20"/>
        <v>23.951340599193276</v>
      </c>
      <c r="P38" s="3" t="str">
        <f t="shared" si="21"/>
        <v/>
      </c>
      <c r="Q38" s="3" t="str">
        <f>IF(ISNUMBER(P38),SUMIF(A:A,A38,P:P),"")</f>
        <v/>
      </c>
      <c r="R38" s="3" t="str">
        <f t="shared" si="22"/>
        <v/>
      </c>
      <c r="S38" s="7" t="str">
        <f t="shared" si="23"/>
        <v/>
      </c>
    </row>
    <row r="39" spans="1:19" x14ac:dyDescent="0.3">
      <c r="A39" s="1">
        <v>18</v>
      </c>
      <c r="B39" s="5">
        <v>0.71388888888888891</v>
      </c>
      <c r="C39" s="1" t="s">
        <v>19</v>
      </c>
      <c r="D39" s="1">
        <v>4</v>
      </c>
      <c r="E39" s="1">
        <v>5</v>
      </c>
      <c r="F39" s="1" t="s">
        <v>45</v>
      </c>
      <c r="G39" s="1">
        <v>31.09</v>
      </c>
      <c r="H39" s="1">
        <f>1+COUNTIFS(A:A,A39,G:G,"&gt;"&amp;G39)</f>
        <v>8</v>
      </c>
      <c r="I39" s="2">
        <f>AVERAGEIF(A:A,A39,G:G)</f>
        <v>49.723749999999995</v>
      </c>
      <c r="J39" s="2">
        <f t="shared" si="16"/>
        <v>-18.633749999999996</v>
      </c>
      <c r="K39" s="2">
        <f t="shared" si="17"/>
        <v>71.366250000000008</v>
      </c>
      <c r="L39" s="2">
        <f t="shared" si="18"/>
        <v>72.383255860572334</v>
      </c>
      <c r="M39" s="2">
        <f>SUMIF(A:A,A39,L:L)</f>
        <v>2333.2077049974791</v>
      </c>
      <c r="N39" s="3">
        <f t="shared" si="19"/>
        <v>3.1023065672865391E-2</v>
      </c>
      <c r="O39" s="6">
        <f t="shared" si="20"/>
        <v>32.234080620686662</v>
      </c>
      <c r="P39" s="3" t="str">
        <f t="shared" si="21"/>
        <v/>
      </c>
      <c r="Q39" s="3" t="str">
        <f>IF(ISNUMBER(P39),SUMIF(A:A,A39,P:P),"")</f>
        <v/>
      </c>
      <c r="R39" s="3" t="str">
        <f t="shared" si="22"/>
        <v/>
      </c>
      <c r="S39" s="7" t="str">
        <f t="shared" si="23"/>
        <v/>
      </c>
    </row>
    <row r="40" spans="1:19" x14ac:dyDescent="0.3">
      <c r="A40" s="1"/>
      <c r="B40" s="5"/>
      <c r="C40" s="1"/>
      <c r="D40" s="1"/>
      <c r="E40" s="1"/>
      <c r="F40" s="1"/>
      <c r="G40" s="1"/>
      <c r="H40" s="1"/>
      <c r="I40" s="2"/>
      <c r="J40" s="2"/>
      <c r="K40" s="2"/>
      <c r="L40" s="2"/>
      <c r="M40" s="2"/>
      <c r="N40" s="3"/>
      <c r="O40" s="6"/>
      <c r="P40" s="3"/>
      <c r="Q40" s="3"/>
      <c r="R40" s="3"/>
      <c r="S40" s="7"/>
    </row>
    <row r="41" spans="1:19" x14ac:dyDescent="0.3">
      <c r="A41" s="1">
        <v>25</v>
      </c>
      <c r="B41" s="5">
        <v>0.7895833333333333</v>
      </c>
      <c r="C41" s="1" t="s">
        <v>19</v>
      </c>
      <c r="D41" s="1">
        <v>7</v>
      </c>
      <c r="E41" s="1">
        <v>1</v>
      </c>
      <c r="F41" s="1" t="s">
        <v>49</v>
      </c>
      <c r="G41" s="1">
        <v>72.760000000000005</v>
      </c>
      <c r="H41" s="1">
        <f>1+COUNTIFS(A:A,A41,G:G,"&gt;"&amp;G41)</f>
        <v>1</v>
      </c>
      <c r="I41" s="2">
        <f>AVERAGEIF(A:A,A41,G:G)</f>
        <v>47.746000000000002</v>
      </c>
      <c r="J41" s="2">
        <f t="shared" ref="J41:J70" si="24">G41-I41</f>
        <v>25.014000000000003</v>
      </c>
      <c r="K41" s="2">
        <f t="shared" ref="K41:K70" si="25">90+J41</f>
        <v>115.01400000000001</v>
      </c>
      <c r="L41" s="2">
        <f t="shared" ref="L41:L70" si="26">EXP(0.06*K41)</f>
        <v>993.10857653869573</v>
      </c>
      <c r="M41" s="2">
        <f>SUMIF(A:A,A41,L:L)</f>
        <v>3158.5104555750991</v>
      </c>
      <c r="N41" s="3">
        <f t="shared" ref="N41:N70" si="27">L41/M41</f>
        <v>0.31442307711400985</v>
      </c>
      <c r="O41" s="6">
        <f t="shared" ref="O41:O70" si="28">1/N41</f>
        <v>3.180428132625265</v>
      </c>
      <c r="P41" s="3">
        <f t="shared" ref="P41:P70" si="29">IF(O41&gt;21,"",N41)</f>
        <v>0.31442307711400985</v>
      </c>
      <c r="Q41" s="3">
        <f>IF(ISNUMBER(P41),SUMIF(A:A,A41,P:P),"")</f>
        <v>0.87183108525603392</v>
      </c>
      <c r="R41" s="3">
        <f t="shared" ref="R41:R70" si="30">IFERROR(P41*(1/Q41),"")</f>
        <v>0.36064678402889483</v>
      </c>
      <c r="S41" s="7">
        <f t="shared" ref="S41:S70" si="31">IFERROR(1/R41,"")</f>
        <v>2.7727961104455061</v>
      </c>
    </row>
    <row r="42" spans="1:19" x14ac:dyDescent="0.3">
      <c r="A42" s="1">
        <v>25</v>
      </c>
      <c r="B42" s="5">
        <v>0.7895833333333333</v>
      </c>
      <c r="C42" s="1" t="s">
        <v>19</v>
      </c>
      <c r="D42" s="1">
        <v>7</v>
      </c>
      <c r="E42" s="1">
        <v>3</v>
      </c>
      <c r="F42" s="1" t="s">
        <v>51</v>
      </c>
      <c r="G42" s="1">
        <v>63.9</v>
      </c>
      <c r="H42" s="1">
        <f>1+COUNTIFS(A:A,A42,G:G,"&gt;"&amp;G42)</f>
        <v>2</v>
      </c>
      <c r="I42" s="2">
        <f>AVERAGEIF(A:A,A42,G:G)</f>
        <v>47.746000000000002</v>
      </c>
      <c r="J42" s="2">
        <f t="shared" si="24"/>
        <v>16.153999999999996</v>
      </c>
      <c r="K42" s="2">
        <f t="shared" si="25"/>
        <v>106.154</v>
      </c>
      <c r="L42" s="2">
        <f t="shared" si="26"/>
        <v>583.61411357451505</v>
      </c>
      <c r="M42" s="2">
        <f>SUMIF(A:A,A42,L:L)</f>
        <v>3158.5104555750991</v>
      </c>
      <c r="N42" s="3">
        <f t="shared" si="27"/>
        <v>0.18477510895820387</v>
      </c>
      <c r="O42" s="6">
        <f t="shared" si="28"/>
        <v>5.4119843610872937</v>
      </c>
      <c r="P42" s="3">
        <f t="shared" si="29"/>
        <v>0.18477510895820387</v>
      </c>
      <c r="Q42" s="3">
        <f>IF(ISNUMBER(P42),SUMIF(A:A,A42,P:P),"")</f>
        <v>0.87183108525603392</v>
      </c>
      <c r="R42" s="3">
        <f t="shared" si="30"/>
        <v>0.21193911536652801</v>
      </c>
      <c r="S42" s="7">
        <f t="shared" si="31"/>
        <v>4.7183361989154182</v>
      </c>
    </row>
    <row r="43" spans="1:19" x14ac:dyDescent="0.3">
      <c r="A43" s="1">
        <v>25</v>
      </c>
      <c r="B43" s="5">
        <v>0.7895833333333333</v>
      </c>
      <c r="C43" s="1" t="s">
        <v>19</v>
      </c>
      <c r="D43" s="1">
        <v>7</v>
      </c>
      <c r="E43" s="1">
        <v>10</v>
      </c>
      <c r="F43" s="1" t="s">
        <v>58</v>
      </c>
      <c r="G43" s="1">
        <v>59.89</v>
      </c>
      <c r="H43" s="1">
        <f>1+COUNTIFS(A:A,A43,G:G,"&gt;"&amp;G43)</f>
        <v>3</v>
      </c>
      <c r="I43" s="2">
        <f>AVERAGEIF(A:A,A43,G:G)</f>
        <v>47.746000000000002</v>
      </c>
      <c r="J43" s="2">
        <f t="shared" si="24"/>
        <v>12.143999999999998</v>
      </c>
      <c r="K43" s="2">
        <f t="shared" si="25"/>
        <v>102.14400000000001</v>
      </c>
      <c r="L43" s="2">
        <f t="shared" si="26"/>
        <v>458.81175219542109</v>
      </c>
      <c r="M43" s="2">
        <f>SUMIF(A:A,A43,L:L)</f>
        <v>3158.5104555750991</v>
      </c>
      <c r="N43" s="3">
        <f t="shared" si="27"/>
        <v>0.14526206534652139</v>
      </c>
      <c r="O43" s="6">
        <f t="shared" si="28"/>
        <v>6.8841097475415118</v>
      </c>
      <c r="P43" s="3">
        <f t="shared" si="29"/>
        <v>0.14526206534652139</v>
      </c>
      <c r="Q43" s="3">
        <f>IF(ISNUMBER(P43),SUMIF(A:A,A43,P:P),"")</f>
        <v>0.87183108525603392</v>
      </c>
      <c r="R43" s="3">
        <f t="shared" si="30"/>
        <v>0.16661721267240862</v>
      </c>
      <c r="S43" s="7">
        <f t="shared" si="31"/>
        <v>6.0017808722207571</v>
      </c>
    </row>
    <row r="44" spans="1:19" x14ac:dyDescent="0.3">
      <c r="A44" s="1">
        <v>25</v>
      </c>
      <c r="B44" s="5">
        <v>0.7895833333333333</v>
      </c>
      <c r="C44" s="1" t="s">
        <v>19</v>
      </c>
      <c r="D44" s="1">
        <v>7</v>
      </c>
      <c r="E44" s="1">
        <v>4</v>
      </c>
      <c r="F44" s="1" t="s">
        <v>52</v>
      </c>
      <c r="G44" s="1">
        <v>54.79</v>
      </c>
      <c r="H44" s="1">
        <f>1+COUNTIFS(A:A,A44,G:G,"&gt;"&amp;G44)</f>
        <v>4</v>
      </c>
      <c r="I44" s="2">
        <f>AVERAGEIF(A:A,A44,G:G)</f>
        <v>47.746000000000002</v>
      </c>
      <c r="J44" s="2">
        <f t="shared" si="24"/>
        <v>7.0439999999999969</v>
      </c>
      <c r="K44" s="2">
        <f t="shared" si="25"/>
        <v>97.043999999999997</v>
      </c>
      <c r="L44" s="2">
        <f t="shared" si="26"/>
        <v>337.86283516591607</v>
      </c>
      <c r="M44" s="2">
        <f>SUMIF(A:A,A44,L:L)</f>
        <v>3158.5104555750991</v>
      </c>
      <c r="N44" s="3">
        <f t="shared" si="27"/>
        <v>0.106969041235736</v>
      </c>
      <c r="O44" s="6">
        <f t="shared" si="28"/>
        <v>9.3484992334952519</v>
      </c>
      <c r="P44" s="3">
        <f t="shared" si="29"/>
        <v>0.106969041235736</v>
      </c>
      <c r="Q44" s="3">
        <f>IF(ISNUMBER(P44),SUMIF(A:A,A44,P:P),"")</f>
        <v>0.87183108525603392</v>
      </c>
      <c r="R44" s="3">
        <f t="shared" si="30"/>
        <v>0.12269468598303307</v>
      </c>
      <c r="S44" s="7">
        <f t="shared" si="31"/>
        <v>8.1503122322533663</v>
      </c>
    </row>
    <row r="45" spans="1:19" x14ac:dyDescent="0.3">
      <c r="A45" s="1">
        <v>25</v>
      </c>
      <c r="B45" s="5">
        <v>0.7895833333333333</v>
      </c>
      <c r="C45" s="1" t="s">
        <v>19</v>
      </c>
      <c r="D45" s="1">
        <v>7</v>
      </c>
      <c r="E45" s="1">
        <v>5</v>
      </c>
      <c r="F45" s="1" t="s">
        <v>53</v>
      </c>
      <c r="G45" s="1">
        <v>46.97</v>
      </c>
      <c r="H45" s="1">
        <f>1+COUNTIFS(A:A,A45,G:G,"&gt;"&amp;G45)</f>
        <v>5</v>
      </c>
      <c r="I45" s="2">
        <f>AVERAGEIF(A:A,A45,G:G)</f>
        <v>47.746000000000002</v>
      </c>
      <c r="J45" s="2">
        <f t="shared" si="24"/>
        <v>-0.77600000000000335</v>
      </c>
      <c r="K45" s="2">
        <f t="shared" si="25"/>
        <v>89.22399999999999</v>
      </c>
      <c r="L45" s="2">
        <f t="shared" si="26"/>
        <v>211.33403796863462</v>
      </c>
      <c r="M45" s="2">
        <f>SUMIF(A:A,A45,L:L)</f>
        <v>3158.5104555750991</v>
      </c>
      <c r="N45" s="3">
        <f t="shared" si="27"/>
        <v>6.6909399522679464E-2</v>
      </c>
      <c r="O45" s="6">
        <f t="shared" si="28"/>
        <v>14.94558323843636</v>
      </c>
      <c r="P45" s="3">
        <f t="shared" si="29"/>
        <v>6.6909399522679464E-2</v>
      </c>
      <c r="Q45" s="3">
        <f>IF(ISNUMBER(P45),SUMIF(A:A,A45,P:P),"")</f>
        <v>0.87183108525603392</v>
      </c>
      <c r="R45" s="3">
        <f t="shared" si="30"/>
        <v>7.6745829156837114E-2</v>
      </c>
      <c r="S45" s="7">
        <f t="shared" si="31"/>
        <v>13.03002405455036</v>
      </c>
    </row>
    <row r="46" spans="1:19" x14ac:dyDescent="0.3">
      <c r="A46" s="1">
        <v>25</v>
      </c>
      <c r="B46" s="5">
        <v>0.7895833333333333</v>
      </c>
      <c r="C46" s="1" t="s">
        <v>19</v>
      </c>
      <c r="D46" s="1">
        <v>7</v>
      </c>
      <c r="E46" s="1">
        <v>8</v>
      </c>
      <c r="F46" s="1" t="s">
        <v>56</v>
      </c>
      <c r="G46" s="1">
        <v>43.24</v>
      </c>
      <c r="H46" s="1">
        <f>1+COUNTIFS(A:A,A46,G:G,"&gt;"&amp;G46)</f>
        <v>6</v>
      </c>
      <c r="I46" s="2">
        <f>AVERAGEIF(A:A,A46,G:G)</f>
        <v>47.746000000000002</v>
      </c>
      <c r="J46" s="2">
        <f t="shared" si="24"/>
        <v>-4.5060000000000002</v>
      </c>
      <c r="K46" s="2">
        <f t="shared" si="25"/>
        <v>85.494</v>
      </c>
      <c r="L46" s="2">
        <f t="shared" si="26"/>
        <v>168.95628283338615</v>
      </c>
      <c r="M46" s="2">
        <f>SUMIF(A:A,A46,L:L)</f>
        <v>3158.5104555750991</v>
      </c>
      <c r="N46" s="3">
        <f t="shared" si="27"/>
        <v>5.3492393078883357E-2</v>
      </c>
      <c r="O46" s="6">
        <f t="shared" si="28"/>
        <v>18.694246834785183</v>
      </c>
      <c r="P46" s="3">
        <f t="shared" si="29"/>
        <v>5.3492393078883357E-2</v>
      </c>
      <c r="Q46" s="3">
        <f>IF(ISNUMBER(P46),SUMIF(A:A,A46,P:P),"")</f>
        <v>0.87183108525603392</v>
      </c>
      <c r="R46" s="3">
        <f t="shared" si="30"/>
        <v>6.1356372792298462E-2</v>
      </c>
      <c r="S46" s="7">
        <f t="shared" si="31"/>
        <v>16.298225506014941</v>
      </c>
    </row>
    <row r="47" spans="1:19" x14ac:dyDescent="0.3">
      <c r="A47" s="1">
        <v>25</v>
      </c>
      <c r="B47" s="5">
        <v>0.7895833333333333</v>
      </c>
      <c r="C47" s="1" t="s">
        <v>19</v>
      </c>
      <c r="D47" s="1">
        <v>7</v>
      </c>
      <c r="E47" s="1">
        <v>6</v>
      </c>
      <c r="F47" s="1" t="s">
        <v>54</v>
      </c>
      <c r="G47" s="1">
        <v>40.4</v>
      </c>
      <c r="H47" s="1">
        <f>1+COUNTIFS(A:A,A47,G:G,"&gt;"&amp;G47)</f>
        <v>7</v>
      </c>
      <c r="I47" s="2">
        <f>AVERAGEIF(A:A,A47,G:G)</f>
        <v>47.746000000000002</v>
      </c>
      <c r="J47" s="2">
        <f t="shared" si="24"/>
        <v>-7.3460000000000036</v>
      </c>
      <c r="K47" s="2">
        <f t="shared" si="25"/>
        <v>82.653999999999996</v>
      </c>
      <c r="L47" s="2">
        <f t="shared" si="26"/>
        <v>142.48546578276498</v>
      </c>
      <c r="M47" s="2">
        <f>SUMIF(A:A,A47,L:L)</f>
        <v>3158.5104555750991</v>
      </c>
      <c r="N47" s="3">
        <f t="shared" si="27"/>
        <v>4.5111601746089941E-2</v>
      </c>
      <c r="O47" s="6">
        <f t="shared" si="28"/>
        <v>22.167246590544199</v>
      </c>
      <c r="P47" s="3" t="str">
        <f t="shared" si="29"/>
        <v/>
      </c>
      <c r="Q47" s="3" t="str">
        <f>IF(ISNUMBER(P47),SUMIF(A:A,A47,P:P),"")</f>
        <v/>
      </c>
      <c r="R47" s="3" t="str">
        <f t="shared" si="30"/>
        <v/>
      </c>
      <c r="S47" s="7" t="str">
        <f t="shared" si="31"/>
        <v/>
      </c>
    </row>
    <row r="48" spans="1:19" x14ac:dyDescent="0.3">
      <c r="A48" s="1">
        <v>25</v>
      </c>
      <c r="B48" s="5">
        <v>0.7895833333333333</v>
      </c>
      <c r="C48" s="1" t="s">
        <v>19</v>
      </c>
      <c r="D48" s="1">
        <v>7</v>
      </c>
      <c r="E48" s="1">
        <v>2</v>
      </c>
      <c r="F48" s="1" t="s">
        <v>50</v>
      </c>
      <c r="G48" s="1">
        <v>36.99</v>
      </c>
      <c r="H48" s="1">
        <f>1+COUNTIFS(A:A,A48,G:G,"&gt;"&amp;G48)</f>
        <v>8</v>
      </c>
      <c r="I48" s="2">
        <f>AVERAGEIF(A:A,A48,G:G)</f>
        <v>47.746000000000002</v>
      </c>
      <c r="J48" s="2">
        <f t="shared" si="24"/>
        <v>-10.756</v>
      </c>
      <c r="K48" s="2">
        <f t="shared" si="25"/>
        <v>79.244</v>
      </c>
      <c r="L48" s="2">
        <f t="shared" si="26"/>
        <v>116.1218417757615</v>
      </c>
      <c r="M48" s="2">
        <f>SUMIF(A:A,A48,L:L)</f>
        <v>3158.5104555750991</v>
      </c>
      <c r="N48" s="3">
        <f t="shared" si="27"/>
        <v>3.676474825998894E-2</v>
      </c>
      <c r="O48" s="6">
        <f t="shared" si="28"/>
        <v>27.199968647365921</v>
      </c>
      <c r="P48" s="3" t="str">
        <f t="shared" si="29"/>
        <v/>
      </c>
      <c r="Q48" s="3" t="str">
        <f>IF(ISNUMBER(P48),SUMIF(A:A,A48,P:P),"")</f>
        <v/>
      </c>
      <c r="R48" s="3" t="str">
        <f t="shared" si="30"/>
        <v/>
      </c>
      <c r="S48" s="7" t="str">
        <f t="shared" si="31"/>
        <v/>
      </c>
    </row>
    <row r="49" spans="1:19" x14ac:dyDescent="0.3">
      <c r="A49" s="1">
        <v>25</v>
      </c>
      <c r="B49" s="5">
        <v>0.7895833333333333</v>
      </c>
      <c r="C49" s="1" t="s">
        <v>19</v>
      </c>
      <c r="D49" s="1">
        <v>7</v>
      </c>
      <c r="E49" s="1">
        <v>9</v>
      </c>
      <c r="F49" s="1" t="s">
        <v>57</v>
      </c>
      <c r="G49" s="1">
        <v>30.04</v>
      </c>
      <c r="H49" s="1">
        <f>1+COUNTIFS(A:A,A49,G:G,"&gt;"&amp;G49)</f>
        <v>9</v>
      </c>
      <c r="I49" s="2">
        <f>AVERAGEIF(A:A,A49,G:G)</f>
        <v>47.746000000000002</v>
      </c>
      <c r="J49" s="2">
        <f t="shared" si="24"/>
        <v>-17.706000000000003</v>
      </c>
      <c r="K49" s="2">
        <f t="shared" si="25"/>
        <v>72.293999999999997</v>
      </c>
      <c r="L49" s="2">
        <f t="shared" si="26"/>
        <v>76.526722992667914</v>
      </c>
      <c r="M49" s="2">
        <f>SUMIF(A:A,A49,L:L)</f>
        <v>3158.5104555750991</v>
      </c>
      <c r="N49" s="3">
        <f t="shared" si="27"/>
        <v>2.4228738219811904E-2</v>
      </c>
      <c r="O49" s="6">
        <f t="shared" si="28"/>
        <v>41.273300777268595</v>
      </c>
      <c r="P49" s="3" t="str">
        <f t="shared" si="29"/>
        <v/>
      </c>
      <c r="Q49" s="3" t="str">
        <f>IF(ISNUMBER(P49),SUMIF(A:A,A49,P:P),"")</f>
        <v/>
      </c>
      <c r="R49" s="3" t="str">
        <f t="shared" si="30"/>
        <v/>
      </c>
      <c r="S49" s="7" t="str">
        <f t="shared" si="31"/>
        <v/>
      </c>
    </row>
    <row r="50" spans="1:19" x14ac:dyDescent="0.3">
      <c r="A50" s="1">
        <v>25</v>
      </c>
      <c r="B50" s="5">
        <v>0.7895833333333333</v>
      </c>
      <c r="C50" s="1" t="s">
        <v>19</v>
      </c>
      <c r="D50" s="1">
        <v>7</v>
      </c>
      <c r="E50" s="1">
        <v>7</v>
      </c>
      <c r="F50" s="1" t="s">
        <v>55</v>
      </c>
      <c r="G50" s="1">
        <v>28.48</v>
      </c>
      <c r="H50" s="1">
        <f>1+COUNTIFS(A:A,A50,G:G,"&gt;"&amp;G50)</f>
        <v>10</v>
      </c>
      <c r="I50" s="2">
        <f>AVERAGEIF(A:A,A50,G:G)</f>
        <v>47.746000000000002</v>
      </c>
      <c r="J50" s="2">
        <f t="shared" si="24"/>
        <v>-19.266000000000002</v>
      </c>
      <c r="K50" s="2">
        <f t="shared" si="25"/>
        <v>70.733999999999995</v>
      </c>
      <c r="L50" s="2">
        <f t="shared" si="26"/>
        <v>69.688826747335796</v>
      </c>
      <c r="M50" s="2">
        <f>SUMIF(A:A,A50,L:L)</f>
        <v>3158.5104555750991</v>
      </c>
      <c r="N50" s="3">
        <f t="shared" si="27"/>
        <v>2.2063826518075244E-2</v>
      </c>
      <c r="O50" s="6">
        <f t="shared" si="28"/>
        <v>45.323053967124636</v>
      </c>
      <c r="P50" s="3" t="str">
        <f t="shared" si="29"/>
        <v/>
      </c>
      <c r="Q50" s="3" t="str">
        <f>IF(ISNUMBER(P50),SUMIF(A:A,A50,P:P),"")</f>
        <v/>
      </c>
      <c r="R50" s="3" t="str">
        <f t="shared" si="30"/>
        <v/>
      </c>
      <c r="S50" s="7" t="str">
        <f t="shared" si="31"/>
        <v/>
      </c>
    </row>
    <row r="51" spans="1:19" x14ac:dyDescent="0.3">
      <c r="A51" s="1"/>
      <c r="B51" s="5"/>
      <c r="C51" s="1"/>
      <c r="D51" s="1"/>
      <c r="E51" s="1"/>
      <c r="F51" s="1"/>
      <c r="G51" s="1"/>
      <c r="H51" s="1"/>
      <c r="I51" s="2"/>
      <c r="J51" s="2"/>
      <c r="K51" s="2"/>
      <c r="L51" s="2"/>
      <c r="M51" s="2"/>
      <c r="N51" s="3"/>
      <c r="O51" s="6"/>
      <c r="P51" s="3"/>
      <c r="Q51" s="3"/>
      <c r="R51" s="3"/>
      <c r="S51" s="7"/>
    </row>
    <row r="52" spans="1:19" x14ac:dyDescent="0.3">
      <c r="A52" s="1">
        <v>26</v>
      </c>
      <c r="B52" s="5">
        <v>0.81736111111111109</v>
      </c>
      <c r="C52" s="1" t="s">
        <v>19</v>
      </c>
      <c r="D52" s="1">
        <v>8</v>
      </c>
      <c r="E52" s="1">
        <v>3</v>
      </c>
      <c r="F52" s="1" t="s">
        <v>61</v>
      </c>
      <c r="G52" s="1">
        <v>56.22</v>
      </c>
      <c r="H52" s="1">
        <f>1+COUNTIFS(A:A,A52,G:G,"&gt;"&amp;G52)</f>
        <v>1</v>
      </c>
      <c r="I52" s="2">
        <f>AVERAGEIF(A:A,A52,G:G)</f>
        <v>49.68888888888889</v>
      </c>
      <c r="J52" s="2">
        <f t="shared" si="24"/>
        <v>6.5311111111111089</v>
      </c>
      <c r="K52" s="2">
        <f t="shared" si="25"/>
        <v>96.531111111111102</v>
      </c>
      <c r="L52" s="2">
        <f t="shared" si="26"/>
        <v>327.62401877216092</v>
      </c>
      <c r="M52" s="2">
        <f>SUMIF(A:A,A52,L:L)</f>
        <v>2144.7303165004532</v>
      </c>
      <c r="N52" s="3">
        <f t="shared" si="27"/>
        <v>0.15275767598918616</v>
      </c>
      <c r="O52" s="6">
        <f t="shared" si="28"/>
        <v>6.5463158792150704</v>
      </c>
      <c r="P52" s="3">
        <f t="shared" si="29"/>
        <v>0.15275767598918616</v>
      </c>
      <c r="Q52" s="3">
        <f>IF(ISNUMBER(P52),SUMIF(A:A,A52,P:P),"")</f>
        <v>0.96413173760043269</v>
      </c>
      <c r="R52" s="3">
        <f t="shared" si="30"/>
        <v>0.15844066742307977</v>
      </c>
      <c r="S52" s="7">
        <f t="shared" si="31"/>
        <v>6.3115109035089292</v>
      </c>
    </row>
    <row r="53" spans="1:19" x14ac:dyDescent="0.3">
      <c r="A53" s="1">
        <v>26</v>
      </c>
      <c r="B53" s="5">
        <v>0.81736111111111109</v>
      </c>
      <c r="C53" s="1" t="s">
        <v>19</v>
      </c>
      <c r="D53" s="1">
        <v>8</v>
      </c>
      <c r="E53" s="1">
        <v>1</v>
      </c>
      <c r="F53" s="1" t="s">
        <v>59</v>
      </c>
      <c r="G53" s="1">
        <v>56.12</v>
      </c>
      <c r="H53" s="1">
        <f>1+COUNTIFS(A:A,A53,G:G,"&gt;"&amp;G53)</f>
        <v>2</v>
      </c>
      <c r="I53" s="2">
        <f>AVERAGEIF(A:A,A53,G:G)</f>
        <v>49.68888888888889</v>
      </c>
      <c r="J53" s="2">
        <f t="shared" si="24"/>
        <v>6.4311111111111074</v>
      </c>
      <c r="K53" s="2">
        <f t="shared" si="25"/>
        <v>96.431111111111107</v>
      </c>
      <c r="L53" s="2">
        <f t="shared" si="26"/>
        <v>325.66416011507192</v>
      </c>
      <c r="M53" s="2">
        <f>SUMIF(A:A,A53,L:L)</f>
        <v>2144.7303165004532</v>
      </c>
      <c r="N53" s="3">
        <f t="shared" si="27"/>
        <v>0.15184387408038166</v>
      </c>
      <c r="O53" s="6">
        <f t="shared" si="28"/>
        <v>6.585711844197478</v>
      </c>
      <c r="P53" s="3">
        <f t="shared" si="29"/>
        <v>0.15184387408038166</v>
      </c>
      <c r="Q53" s="3">
        <f>IF(ISNUMBER(P53),SUMIF(A:A,A53,P:P),"")</f>
        <v>0.96413173760043269</v>
      </c>
      <c r="R53" s="3">
        <f t="shared" si="30"/>
        <v>0.15749286965523654</v>
      </c>
      <c r="S53" s="7">
        <f t="shared" si="31"/>
        <v>6.3494938036818649</v>
      </c>
    </row>
    <row r="54" spans="1:19" x14ac:dyDescent="0.3">
      <c r="A54" s="1">
        <v>26</v>
      </c>
      <c r="B54" s="5">
        <v>0.81736111111111109</v>
      </c>
      <c r="C54" s="1" t="s">
        <v>19</v>
      </c>
      <c r="D54" s="1">
        <v>8</v>
      </c>
      <c r="E54" s="1">
        <v>5</v>
      </c>
      <c r="F54" s="1" t="s">
        <v>63</v>
      </c>
      <c r="G54" s="1">
        <v>54.71</v>
      </c>
      <c r="H54" s="1">
        <f>1+COUNTIFS(A:A,A54,G:G,"&gt;"&amp;G54)</f>
        <v>3</v>
      </c>
      <c r="I54" s="2">
        <f>AVERAGEIF(A:A,A54,G:G)</f>
        <v>49.68888888888889</v>
      </c>
      <c r="J54" s="2">
        <f t="shared" si="24"/>
        <v>5.0211111111111109</v>
      </c>
      <c r="K54" s="2">
        <f t="shared" si="25"/>
        <v>95.021111111111111</v>
      </c>
      <c r="L54" s="2">
        <f t="shared" si="26"/>
        <v>299.2462062009522</v>
      </c>
      <c r="M54" s="2">
        <f>SUMIF(A:A,A54,L:L)</f>
        <v>2144.7303165004532</v>
      </c>
      <c r="N54" s="3">
        <f t="shared" si="27"/>
        <v>0.13952626299852511</v>
      </c>
      <c r="O54" s="6">
        <f t="shared" si="28"/>
        <v>7.1671094639048043</v>
      </c>
      <c r="P54" s="3">
        <f t="shared" si="29"/>
        <v>0.13952626299852511</v>
      </c>
      <c r="Q54" s="3">
        <f>IF(ISNUMBER(P54),SUMIF(A:A,A54,P:P),"")</f>
        <v>0.96413173760043269</v>
      </c>
      <c r="R54" s="3">
        <f t="shared" si="30"/>
        <v>0.14471701071243989</v>
      </c>
      <c r="S54" s="7">
        <f t="shared" si="31"/>
        <v>6.9100377010070444</v>
      </c>
    </row>
    <row r="55" spans="1:19" x14ac:dyDescent="0.3">
      <c r="A55" s="1">
        <v>26</v>
      </c>
      <c r="B55" s="5">
        <v>0.81736111111111109</v>
      </c>
      <c r="C55" s="1" t="s">
        <v>19</v>
      </c>
      <c r="D55" s="1">
        <v>8</v>
      </c>
      <c r="E55" s="1">
        <v>7</v>
      </c>
      <c r="F55" s="1" t="s">
        <v>65</v>
      </c>
      <c r="G55" s="1">
        <v>52.7</v>
      </c>
      <c r="H55" s="1">
        <f>1+COUNTIFS(A:A,A55,G:G,"&gt;"&amp;G55)</f>
        <v>4</v>
      </c>
      <c r="I55" s="2">
        <f>AVERAGEIF(A:A,A55,G:G)</f>
        <v>49.68888888888889</v>
      </c>
      <c r="J55" s="2">
        <f t="shared" si="24"/>
        <v>3.0111111111111128</v>
      </c>
      <c r="K55" s="2">
        <f t="shared" si="25"/>
        <v>93.01111111111112</v>
      </c>
      <c r="L55" s="2">
        <f t="shared" si="26"/>
        <v>265.24837910797777</v>
      </c>
      <c r="M55" s="2">
        <f>SUMIF(A:A,A55,L:L)</f>
        <v>2144.7303165004532</v>
      </c>
      <c r="N55" s="3">
        <f t="shared" si="27"/>
        <v>0.12367446716600825</v>
      </c>
      <c r="O55" s="6">
        <f t="shared" si="28"/>
        <v>8.0857433463424577</v>
      </c>
      <c r="P55" s="3">
        <f t="shared" si="29"/>
        <v>0.12367446716600825</v>
      </c>
      <c r="Q55" s="3">
        <f>IF(ISNUMBER(P55),SUMIF(A:A,A55,P:P),"")</f>
        <v>0.96413173760043269</v>
      </c>
      <c r="R55" s="3">
        <f t="shared" si="30"/>
        <v>0.12827548595569929</v>
      </c>
      <c r="S55" s="7">
        <f t="shared" si="31"/>
        <v>7.7957217823002907</v>
      </c>
    </row>
    <row r="56" spans="1:19" x14ac:dyDescent="0.3">
      <c r="A56" s="1">
        <v>26</v>
      </c>
      <c r="B56" s="5">
        <v>0.81736111111111109</v>
      </c>
      <c r="C56" s="1" t="s">
        <v>19</v>
      </c>
      <c r="D56" s="1">
        <v>8</v>
      </c>
      <c r="E56" s="1">
        <v>2</v>
      </c>
      <c r="F56" s="1" t="s">
        <v>60</v>
      </c>
      <c r="G56" s="1">
        <v>52.54</v>
      </c>
      <c r="H56" s="1">
        <f>1+COUNTIFS(A:A,A56,G:G,"&gt;"&amp;G56)</f>
        <v>5</v>
      </c>
      <c r="I56" s="2">
        <f>AVERAGEIF(A:A,A56,G:G)</f>
        <v>49.68888888888889</v>
      </c>
      <c r="J56" s="2">
        <f t="shared" si="24"/>
        <v>2.8511111111111092</v>
      </c>
      <c r="K56" s="2">
        <f t="shared" si="25"/>
        <v>92.851111111111109</v>
      </c>
      <c r="L56" s="2">
        <f t="shared" si="26"/>
        <v>262.71417829507527</v>
      </c>
      <c r="M56" s="2">
        <f>SUMIF(A:A,A56,L:L)</f>
        <v>2144.7303165004532</v>
      </c>
      <c r="N56" s="3">
        <f t="shared" si="27"/>
        <v>0.12249287300780305</v>
      </c>
      <c r="O56" s="6">
        <f t="shared" si="28"/>
        <v>8.1637402686791241</v>
      </c>
      <c r="P56" s="3">
        <f t="shared" si="29"/>
        <v>0.12249287300780305</v>
      </c>
      <c r="Q56" s="3">
        <f>IF(ISNUMBER(P56),SUMIF(A:A,A56,P:P),"")</f>
        <v>0.96413173760043269</v>
      </c>
      <c r="R56" s="3">
        <f t="shared" si="30"/>
        <v>0.12704993335523621</v>
      </c>
      <c r="S56" s="7">
        <f t="shared" si="31"/>
        <v>7.8709210905602278</v>
      </c>
    </row>
    <row r="57" spans="1:19" x14ac:dyDescent="0.3">
      <c r="A57" s="1">
        <v>26</v>
      </c>
      <c r="B57" s="5">
        <v>0.81736111111111109</v>
      </c>
      <c r="C57" s="1" t="s">
        <v>19</v>
      </c>
      <c r="D57" s="1">
        <v>8</v>
      </c>
      <c r="E57" s="1">
        <v>9</v>
      </c>
      <c r="F57" s="1" t="s">
        <v>67</v>
      </c>
      <c r="G57" s="1">
        <v>48.81</v>
      </c>
      <c r="H57" s="1">
        <f>1+COUNTIFS(A:A,A57,G:G,"&gt;"&amp;G57)</f>
        <v>6</v>
      </c>
      <c r="I57" s="2">
        <f>AVERAGEIF(A:A,A57,G:G)</f>
        <v>49.68888888888889</v>
      </c>
      <c r="J57" s="2">
        <f t="shared" si="24"/>
        <v>-0.87888888888888772</v>
      </c>
      <c r="K57" s="2">
        <f t="shared" si="25"/>
        <v>89.121111111111105</v>
      </c>
      <c r="L57" s="2">
        <f t="shared" si="26"/>
        <v>210.0334212085188</v>
      </c>
      <c r="M57" s="2">
        <f>SUMIF(A:A,A57,L:L)</f>
        <v>2144.7303165004532</v>
      </c>
      <c r="N57" s="3">
        <f t="shared" si="27"/>
        <v>9.7929991287309906E-2</v>
      </c>
      <c r="O57" s="6">
        <f t="shared" si="28"/>
        <v>10.211376380767465</v>
      </c>
      <c r="P57" s="3">
        <f t="shared" si="29"/>
        <v>9.7929991287309906E-2</v>
      </c>
      <c r="Q57" s="3">
        <f>IF(ISNUMBER(P57),SUMIF(A:A,A57,P:P),"")</f>
        <v>0.96413173760043269</v>
      </c>
      <c r="R57" s="3">
        <f t="shared" si="30"/>
        <v>0.10157324716956394</v>
      </c>
      <c r="S57" s="7">
        <f t="shared" si="31"/>
        <v>9.845112053281353</v>
      </c>
    </row>
    <row r="58" spans="1:19" x14ac:dyDescent="0.3">
      <c r="A58" s="1">
        <v>26</v>
      </c>
      <c r="B58" s="5">
        <v>0.81736111111111109</v>
      </c>
      <c r="C58" s="1" t="s">
        <v>19</v>
      </c>
      <c r="D58" s="1">
        <v>8</v>
      </c>
      <c r="E58" s="1">
        <v>4</v>
      </c>
      <c r="F58" s="1" t="s">
        <v>62</v>
      </c>
      <c r="G58" s="1">
        <v>47.39</v>
      </c>
      <c r="H58" s="1">
        <f>1+COUNTIFS(A:A,A58,G:G,"&gt;"&amp;G58)</f>
        <v>7</v>
      </c>
      <c r="I58" s="2">
        <f>AVERAGEIF(A:A,A58,G:G)</f>
        <v>49.68888888888889</v>
      </c>
      <c r="J58" s="2">
        <f t="shared" si="24"/>
        <v>-2.2988888888888894</v>
      </c>
      <c r="K58" s="2">
        <f t="shared" si="25"/>
        <v>87.701111111111118</v>
      </c>
      <c r="L58" s="2">
        <f t="shared" si="26"/>
        <v>192.87969771749556</v>
      </c>
      <c r="M58" s="2">
        <f>SUMIF(A:A,A58,L:L)</f>
        <v>2144.7303165004532</v>
      </c>
      <c r="N58" s="3">
        <f t="shared" si="27"/>
        <v>8.9931911827598215E-2</v>
      </c>
      <c r="O58" s="6">
        <f t="shared" si="28"/>
        <v>11.119523422531323</v>
      </c>
      <c r="P58" s="3">
        <f t="shared" si="29"/>
        <v>8.9931911827598215E-2</v>
      </c>
      <c r="Q58" s="3">
        <f>IF(ISNUMBER(P58),SUMIF(A:A,A58,P:P),"")</f>
        <v>0.96413173760043269</v>
      </c>
      <c r="R58" s="3">
        <f t="shared" si="30"/>
        <v>9.3277617902532847E-2</v>
      </c>
      <c r="S58" s="7">
        <f t="shared" si="31"/>
        <v>10.720685438653833</v>
      </c>
    </row>
    <row r="59" spans="1:19" x14ac:dyDescent="0.3">
      <c r="A59" s="1">
        <v>26</v>
      </c>
      <c r="B59" s="5">
        <v>0.81736111111111109</v>
      </c>
      <c r="C59" s="1" t="s">
        <v>19</v>
      </c>
      <c r="D59" s="1">
        <v>8</v>
      </c>
      <c r="E59" s="1">
        <v>6</v>
      </c>
      <c r="F59" s="1" t="s">
        <v>64</v>
      </c>
      <c r="G59" s="1">
        <v>46.64</v>
      </c>
      <c r="H59" s="1">
        <f>1+COUNTIFS(A:A,A59,G:G,"&gt;"&amp;G59)</f>
        <v>8</v>
      </c>
      <c r="I59" s="2">
        <f>AVERAGEIF(A:A,A59,G:G)</f>
        <v>49.68888888888889</v>
      </c>
      <c r="J59" s="2">
        <f t="shared" si="24"/>
        <v>-3.0488888888888894</v>
      </c>
      <c r="K59" s="2">
        <f t="shared" si="25"/>
        <v>86.951111111111118</v>
      </c>
      <c r="L59" s="2">
        <f t="shared" si="26"/>
        <v>184.3925053146553</v>
      </c>
      <c r="M59" s="2">
        <f>SUMIF(A:A,A59,L:L)</f>
        <v>2144.7303165004532</v>
      </c>
      <c r="N59" s="3">
        <f t="shared" si="27"/>
        <v>8.5974681243620274E-2</v>
      </c>
      <c r="O59" s="6">
        <f t="shared" si="28"/>
        <v>11.631331288875289</v>
      </c>
      <c r="P59" s="3">
        <f t="shared" si="29"/>
        <v>8.5974681243620274E-2</v>
      </c>
      <c r="Q59" s="3">
        <f>IF(ISNUMBER(P59),SUMIF(A:A,A59,P:P),"")</f>
        <v>0.96413173760043269</v>
      </c>
      <c r="R59" s="3">
        <f t="shared" si="30"/>
        <v>8.9173167826211486E-2</v>
      </c>
      <c r="S59" s="7">
        <f t="shared" si="31"/>
        <v>11.214135646149613</v>
      </c>
    </row>
    <row r="60" spans="1:19" x14ac:dyDescent="0.3">
      <c r="A60" s="1">
        <v>26</v>
      </c>
      <c r="B60" s="5">
        <v>0.81736111111111109</v>
      </c>
      <c r="C60" s="1" t="s">
        <v>19</v>
      </c>
      <c r="D60" s="1">
        <v>8</v>
      </c>
      <c r="E60" s="1">
        <v>8</v>
      </c>
      <c r="F60" s="1" t="s">
        <v>66</v>
      </c>
      <c r="G60" s="1">
        <v>32.07</v>
      </c>
      <c r="H60" s="1">
        <f>1+COUNTIFS(A:A,A60,G:G,"&gt;"&amp;G60)</f>
        <v>9</v>
      </c>
      <c r="I60" s="2">
        <f>AVERAGEIF(A:A,A60,G:G)</f>
        <v>49.68888888888889</v>
      </c>
      <c r="J60" s="2">
        <f t="shared" si="24"/>
        <v>-17.61888888888889</v>
      </c>
      <c r="K60" s="2">
        <f t="shared" si="25"/>
        <v>72.38111111111111</v>
      </c>
      <c r="L60" s="2">
        <f t="shared" si="26"/>
        <v>76.927749768545397</v>
      </c>
      <c r="M60" s="2">
        <f>SUMIF(A:A,A60,L:L)</f>
        <v>2144.7303165004532</v>
      </c>
      <c r="N60" s="3">
        <f t="shared" si="27"/>
        <v>3.5868262399567356E-2</v>
      </c>
      <c r="O60" s="6">
        <f t="shared" si="28"/>
        <v>27.879800500513291</v>
      </c>
      <c r="P60" s="3" t="str">
        <f t="shared" si="29"/>
        <v/>
      </c>
      <c r="Q60" s="3" t="str">
        <f>IF(ISNUMBER(P60),SUMIF(A:A,A60,P:P),"")</f>
        <v/>
      </c>
      <c r="R60" s="3" t="str">
        <f t="shared" si="30"/>
        <v/>
      </c>
      <c r="S60" s="7" t="str">
        <f t="shared" si="31"/>
        <v/>
      </c>
    </row>
    <row r="61" spans="1:19" x14ac:dyDescent="0.3">
      <c r="A61" s="1"/>
      <c r="B61" s="5"/>
      <c r="C61" s="1"/>
      <c r="D61" s="1"/>
      <c r="E61" s="1"/>
      <c r="F61" s="1"/>
      <c r="G61" s="1"/>
      <c r="H61" s="1"/>
      <c r="I61" s="2"/>
      <c r="J61" s="2"/>
      <c r="K61" s="2"/>
      <c r="L61" s="2"/>
      <c r="M61" s="2"/>
      <c r="N61" s="3"/>
      <c r="O61" s="6"/>
      <c r="P61" s="3"/>
      <c r="Q61" s="3"/>
      <c r="R61" s="3"/>
      <c r="S61" s="7"/>
    </row>
    <row r="62" spans="1:19" x14ac:dyDescent="0.3">
      <c r="A62" s="1">
        <v>27</v>
      </c>
      <c r="B62" s="5">
        <v>0.84375</v>
      </c>
      <c r="C62" s="1" t="s">
        <v>19</v>
      </c>
      <c r="D62" s="1">
        <v>9</v>
      </c>
      <c r="E62" s="1">
        <v>1</v>
      </c>
      <c r="F62" s="1" t="s">
        <v>68</v>
      </c>
      <c r="G62" s="1">
        <v>73.89</v>
      </c>
      <c r="H62" s="1">
        <f>1+COUNTIFS(A:A,A62,G:G,"&gt;"&amp;G62)</f>
        <v>1</v>
      </c>
      <c r="I62" s="2">
        <f>AVERAGEIF(A:A,A62,G:G)</f>
        <v>47.934444444444445</v>
      </c>
      <c r="J62" s="2">
        <f t="shared" si="24"/>
        <v>25.955555555555556</v>
      </c>
      <c r="K62" s="2">
        <f t="shared" si="25"/>
        <v>115.95555555555555</v>
      </c>
      <c r="L62" s="2">
        <f t="shared" si="26"/>
        <v>1050.8276106812039</v>
      </c>
      <c r="M62" s="2">
        <f>SUMIF(A:A,A62,L:L)</f>
        <v>2886.0500861556743</v>
      </c>
      <c r="N62" s="3">
        <f t="shared" si="27"/>
        <v>0.36410581220402349</v>
      </c>
      <c r="O62" s="6">
        <f t="shared" si="28"/>
        <v>2.7464543725538189</v>
      </c>
      <c r="P62" s="3">
        <f t="shared" si="29"/>
        <v>0.36410581220402349</v>
      </c>
      <c r="Q62" s="3">
        <f>IF(ISNUMBER(P62),SUMIF(A:A,A62,P:P),"")</f>
        <v>0.91275825574052516</v>
      </c>
      <c r="R62" s="3">
        <f t="shared" si="30"/>
        <v>0.39890716946583271</v>
      </c>
      <c r="S62" s="7">
        <f t="shared" si="31"/>
        <v>2.5068489025631622</v>
      </c>
    </row>
    <row r="63" spans="1:19" x14ac:dyDescent="0.3">
      <c r="A63" s="1">
        <v>27</v>
      </c>
      <c r="B63" s="5">
        <v>0.84375</v>
      </c>
      <c r="C63" s="1" t="s">
        <v>19</v>
      </c>
      <c r="D63" s="1">
        <v>9</v>
      </c>
      <c r="E63" s="1">
        <v>3</v>
      </c>
      <c r="F63" s="1" t="s">
        <v>70</v>
      </c>
      <c r="G63" s="1">
        <v>61.59</v>
      </c>
      <c r="H63" s="1">
        <f>1+COUNTIFS(A:A,A63,G:G,"&gt;"&amp;G63)</f>
        <v>2</v>
      </c>
      <c r="I63" s="2">
        <f>AVERAGEIF(A:A,A63,G:G)</f>
        <v>47.934444444444445</v>
      </c>
      <c r="J63" s="2">
        <f t="shared" si="24"/>
        <v>13.655555555555559</v>
      </c>
      <c r="K63" s="2">
        <f t="shared" si="25"/>
        <v>103.65555555555557</v>
      </c>
      <c r="L63" s="2">
        <f t="shared" si="26"/>
        <v>502.36820821923448</v>
      </c>
      <c r="M63" s="2">
        <f>SUMIF(A:A,A63,L:L)</f>
        <v>2886.0500861556743</v>
      </c>
      <c r="N63" s="3">
        <f t="shared" si="27"/>
        <v>0.17406773729571948</v>
      </c>
      <c r="O63" s="6">
        <f t="shared" si="28"/>
        <v>5.7448899809682947</v>
      </c>
      <c r="P63" s="3">
        <f t="shared" si="29"/>
        <v>0.17406773729571948</v>
      </c>
      <c r="Q63" s="3">
        <f>IF(ISNUMBER(P63),SUMIF(A:A,A63,P:P),"")</f>
        <v>0.91275825574052516</v>
      </c>
      <c r="R63" s="3">
        <f t="shared" si="30"/>
        <v>0.19070519077857861</v>
      </c>
      <c r="S63" s="7">
        <f t="shared" si="31"/>
        <v>5.2436957584498387</v>
      </c>
    </row>
    <row r="64" spans="1:19" x14ac:dyDescent="0.3">
      <c r="A64" s="1">
        <v>27</v>
      </c>
      <c r="B64" s="5">
        <v>0.84375</v>
      </c>
      <c r="C64" s="1" t="s">
        <v>19</v>
      </c>
      <c r="D64" s="1">
        <v>9</v>
      </c>
      <c r="E64" s="1">
        <v>2</v>
      </c>
      <c r="F64" s="1" t="s">
        <v>69</v>
      </c>
      <c r="G64" s="1">
        <v>56.06</v>
      </c>
      <c r="H64" s="1">
        <f>1+COUNTIFS(A:A,A64,G:G,"&gt;"&amp;G64)</f>
        <v>3</v>
      </c>
      <c r="I64" s="2">
        <f>AVERAGEIF(A:A,A64,G:G)</f>
        <v>47.934444444444445</v>
      </c>
      <c r="J64" s="2">
        <f t="shared" si="24"/>
        <v>8.1255555555555574</v>
      </c>
      <c r="K64" s="2">
        <f t="shared" si="25"/>
        <v>98.125555555555565</v>
      </c>
      <c r="L64" s="2">
        <f t="shared" si="26"/>
        <v>360.51491657589946</v>
      </c>
      <c r="M64" s="2">
        <f>SUMIF(A:A,A64,L:L)</f>
        <v>2886.0500861556743</v>
      </c>
      <c r="N64" s="3">
        <f t="shared" si="27"/>
        <v>0.1249163756045962</v>
      </c>
      <c r="O64" s="6">
        <f t="shared" si="28"/>
        <v>8.0053555441389683</v>
      </c>
      <c r="P64" s="3">
        <f t="shared" si="29"/>
        <v>0.1249163756045962</v>
      </c>
      <c r="Q64" s="3">
        <f>IF(ISNUMBER(P64),SUMIF(A:A,A64,P:P),"")</f>
        <v>0.91275825574052516</v>
      </c>
      <c r="R64" s="3">
        <f t="shared" si="30"/>
        <v>0.136855925234279</v>
      </c>
      <c r="S64" s="7">
        <f t="shared" si="31"/>
        <v>7.3069543630510259</v>
      </c>
    </row>
    <row r="65" spans="1:19" x14ac:dyDescent="0.3">
      <c r="A65" s="1">
        <v>27</v>
      </c>
      <c r="B65" s="5">
        <v>0.84375</v>
      </c>
      <c r="C65" s="1" t="s">
        <v>19</v>
      </c>
      <c r="D65" s="1">
        <v>9</v>
      </c>
      <c r="E65" s="1">
        <v>5</v>
      </c>
      <c r="F65" s="1" t="s">
        <v>72</v>
      </c>
      <c r="G65" s="1">
        <v>52.4</v>
      </c>
      <c r="H65" s="1">
        <f>1+COUNTIFS(A:A,A65,G:G,"&gt;"&amp;G65)</f>
        <v>4</v>
      </c>
      <c r="I65" s="2">
        <f>AVERAGEIF(A:A,A65,G:G)</f>
        <v>47.934444444444445</v>
      </c>
      <c r="J65" s="2">
        <f t="shared" si="24"/>
        <v>4.4655555555555537</v>
      </c>
      <c r="K65" s="2">
        <f t="shared" si="25"/>
        <v>94.465555555555554</v>
      </c>
      <c r="L65" s="2">
        <f t="shared" si="26"/>
        <v>289.43574864571929</v>
      </c>
      <c r="M65" s="2">
        <f>SUMIF(A:A,A65,L:L)</f>
        <v>2886.0500861556743</v>
      </c>
      <c r="N65" s="3">
        <f t="shared" si="27"/>
        <v>0.10028784671275696</v>
      </c>
      <c r="O65" s="6">
        <f t="shared" si="28"/>
        <v>9.9712979466413909</v>
      </c>
      <c r="P65" s="3">
        <f t="shared" si="29"/>
        <v>0.10028784671275696</v>
      </c>
      <c r="Q65" s="3">
        <f>IF(ISNUMBER(P65),SUMIF(A:A,A65,P:P),"")</f>
        <v>0.91275825574052516</v>
      </c>
      <c r="R65" s="3">
        <f t="shared" si="30"/>
        <v>0.10987339318162941</v>
      </c>
      <c r="S65" s="7">
        <f t="shared" si="31"/>
        <v>9.1013845212454747</v>
      </c>
    </row>
    <row r="66" spans="1:19" x14ac:dyDescent="0.3">
      <c r="A66" s="1">
        <v>27</v>
      </c>
      <c r="B66" s="5">
        <v>0.84375</v>
      </c>
      <c r="C66" s="1" t="s">
        <v>19</v>
      </c>
      <c r="D66" s="1">
        <v>9</v>
      </c>
      <c r="E66" s="1">
        <v>7</v>
      </c>
      <c r="F66" s="1" t="s">
        <v>74</v>
      </c>
      <c r="G66" s="1">
        <v>50.54</v>
      </c>
      <c r="H66" s="1">
        <f>1+COUNTIFS(A:A,A66,G:G,"&gt;"&amp;G66)</f>
        <v>5</v>
      </c>
      <c r="I66" s="2">
        <f>AVERAGEIF(A:A,A66,G:G)</f>
        <v>47.934444444444445</v>
      </c>
      <c r="J66" s="2">
        <f t="shared" si="24"/>
        <v>2.6055555555555543</v>
      </c>
      <c r="K66" s="2">
        <f t="shared" si="25"/>
        <v>92.605555555555554</v>
      </c>
      <c r="L66" s="2">
        <f t="shared" si="26"/>
        <v>258.87189704384889</v>
      </c>
      <c r="M66" s="2">
        <f>SUMIF(A:A,A66,L:L)</f>
        <v>2886.0500861556743</v>
      </c>
      <c r="N66" s="3">
        <f t="shared" si="27"/>
        <v>8.9697645333895043E-2</v>
      </c>
      <c r="O66" s="6">
        <f t="shared" si="28"/>
        <v>11.148564672768718</v>
      </c>
      <c r="P66" s="3">
        <f t="shared" si="29"/>
        <v>8.9697645333895043E-2</v>
      </c>
      <c r="Q66" s="3">
        <f>IF(ISNUMBER(P66),SUMIF(A:A,A66,P:P),"")</f>
        <v>0.91275825574052516</v>
      </c>
      <c r="R66" s="3">
        <f t="shared" si="30"/>
        <v>9.8270976756187123E-2</v>
      </c>
      <c r="S66" s="7">
        <f t="shared" si="31"/>
        <v>10.175944444726811</v>
      </c>
    </row>
    <row r="67" spans="1:19" x14ac:dyDescent="0.3">
      <c r="A67" s="1">
        <v>27</v>
      </c>
      <c r="B67" s="5">
        <v>0.84375</v>
      </c>
      <c r="C67" s="1" t="s">
        <v>19</v>
      </c>
      <c r="D67" s="1">
        <v>9</v>
      </c>
      <c r="E67" s="1">
        <v>9</v>
      </c>
      <c r="F67" s="1" t="s">
        <v>76</v>
      </c>
      <c r="G67" s="1">
        <v>43.75</v>
      </c>
      <c r="H67" s="1">
        <f>1+COUNTIFS(A:A,A67,G:G,"&gt;"&amp;G67)</f>
        <v>6</v>
      </c>
      <c r="I67" s="2">
        <f>AVERAGEIF(A:A,A67,G:G)</f>
        <v>47.934444444444445</v>
      </c>
      <c r="J67" s="2">
        <f t="shared" si="24"/>
        <v>-4.1844444444444449</v>
      </c>
      <c r="K67" s="2">
        <f t="shared" si="25"/>
        <v>85.815555555555562</v>
      </c>
      <c r="L67" s="2">
        <f t="shared" si="26"/>
        <v>172.24766145333996</v>
      </c>
      <c r="M67" s="2">
        <f>SUMIF(A:A,A67,L:L)</f>
        <v>2886.0500861556743</v>
      </c>
      <c r="N67" s="3">
        <f t="shared" si="27"/>
        <v>5.9682838589534055E-2</v>
      </c>
      <c r="O67" s="6">
        <f t="shared" si="28"/>
        <v>16.755235233991691</v>
      </c>
      <c r="P67" s="3">
        <f t="shared" si="29"/>
        <v>5.9682838589534055E-2</v>
      </c>
      <c r="Q67" s="3">
        <f>IF(ISNUMBER(P67),SUMIF(A:A,A67,P:P),"")</f>
        <v>0.91275825574052516</v>
      </c>
      <c r="R67" s="3">
        <f t="shared" si="30"/>
        <v>6.5387344583493351E-2</v>
      </c>
      <c r="S67" s="7">
        <f t="shared" si="31"/>
        <v>15.293479286700444</v>
      </c>
    </row>
    <row r="68" spans="1:19" x14ac:dyDescent="0.3">
      <c r="A68" s="1">
        <v>27</v>
      </c>
      <c r="B68" s="5">
        <v>0.84375</v>
      </c>
      <c r="C68" s="1" t="s">
        <v>19</v>
      </c>
      <c r="D68" s="1">
        <v>9</v>
      </c>
      <c r="E68" s="1">
        <v>4</v>
      </c>
      <c r="F68" s="1" t="s">
        <v>71</v>
      </c>
      <c r="G68" s="1">
        <v>37.619999999999997</v>
      </c>
      <c r="H68" s="1">
        <f>1+COUNTIFS(A:A,A68,G:G,"&gt;"&amp;G68)</f>
        <v>7</v>
      </c>
      <c r="I68" s="2">
        <f>AVERAGEIF(A:A,A68,G:G)</f>
        <v>47.934444444444445</v>
      </c>
      <c r="J68" s="2">
        <f t="shared" si="24"/>
        <v>-10.314444444444447</v>
      </c>
      <c r="K68" s="2">
        <f t="shared" si="25"/>
        <v>79.685555555555553</v>
      </c>
      <c r="L68" s="2">
        <f t="shared" si="26"/>
        <v>119.23941149522993</v>
      </c>
      <c r="M68" s="2">
        <f>SUMIF(A:A,A68,L:L)</f>
        <v>2886.0500861556743</v>
      </c>
      <c r="N68" s="3">
        <f t="shared" si="27"/>
        <v>4.1315780369585074E-2</v>
      </c>
      <c r="O68" s="6">
        <f t="shared" si="28"/>
        <v>24.20382698946085</v>
      </c>
      <c r="P68" s="3" t="str">
        <f t="shared" si="29"/>
        <v/>
      </c>
      <c r="Q68" s="3" t="str">
        <f>IF(ISNUMBER(P68),SUMIF(A:A,A68,P:P),"")</f>
        <v/>
      </c>
      <c r="R68" s="3" t="str">
        <f t="shared" si="30"/>
        <v/>
      </c>
      <c r="S68" s="7" t="str">
        <f t="shared" si="31"/>
        <v/>
      </c>
    </row>
    <row r="69" spans="1:19" x14ac:dyDescent="0.3">
      <c r="A69" s="1">
        <v>27</v>
      </c>
      <c r="B69" s="5">
        <v>0.84375</v>
      </c>
      <c r="C69" s="1" t="s">
        <v>19</v>
      </c>
      <c r="D69" s="1">
        <v>9</v>
      </c>
      <c r="E69" s="1">
        <v>6</v>
      </c>
      <c r="F69" s="1" t="s">
        <v>73</v>
      </c>
      <c r="G69" s="1">
        <v>29.08</v>
      </c>
      <c r="H69" s="1">
        <f>1+COUNTIFS(A:A,A69,G:G,"&gt;"&amp;G69)</f>
        <v>8</v>
      </c>
      <c r="I69" s="2">
        <f>AVERAGEIF(A:A,A69,G:G)</f>
        <v>47.934444444444445</v>
      </c>
      <c r="J69" s="2">
        <f t="shared" si="24"/>
        <v>-18.854444444444447</v>
      </c>
      <c r="K69" s="2">
        <f t="shared" si="25"/>
        <v>71.145555555555546</v>
      </c>
      <c r="L69" s="2">
        <f t="shared" si="26"/>
        <v>71.431098899462441</v>
      </c>
      <c r="M69" s="2">
        <f>SUMIF(A:A,A69,L:L)</f>
        <v>2886.0500861556743</v>
      </c>
      <c r="N69" s="3">
        <f t="shared" si="27"/>
        <v>2.4750470978350661E-2</v>
      </c>
      <c r="O69" s="6">
        <f t="shared" si="28"/>
        <v>40.403271552880916</v>
      </c>
      <c r="P69" s="3" t="str">
        <f t="shared" si="29"/>
        <v/>
      </c>
      <c r="Q69" s="3" t="str">
        <f>IF(ISNUMBER(P69),SUMIF(A:A,A69,P:P),"")</f>
        <v/>
      </c>
      <c r="R69" s="3" t="str">
        <f t="shared" si="30"/>
        <v/>
      </c>
      <c r="S69" s="7" t="str">
        <f t="shared" si="31"/>
        <v/>
      </c>
    </row>
    <row r="70" spans="1:19" x14ac:dyDescent="0.3">
      <c r="A70" s="1">
        <v>27</v>
      </c>
      <c r="B70" s="5">
        <v>0.84375</v>
      </c>
      <c r="C70" s="1" t="s">
        <v>19</v>
      </c>
      <c r="D70" s="1">
        <v>9</v>
      </c>
      <c r="E70" s="1">
        <v>8</v>
      </c>
      <c r="F70" s="1" t="s">
        <v>75</v>
      </c>
      <c r="G70" s="1">
        <v>26.48</v>
      </c>
      <c r="H70" s="1">
        <f>1+COUNTIFS(A:A,A70,G:G,"&gt;"&amp;G70)</f>
        <v>9</v>
      </c>
      <c r="I70" s="2">
        <f>AVERAGEIF(A:A,A70,G:G)</f>
        <v>47.934444444444445</v>
      </c>
      <c r="J70" s="2">
        <f t="shared" si="24"/>
        <v>-21.454444444444444</v>
      </c>
      <c r="K70" s="2">
        <f t="shared" si="25"/>
        <v>68.545555555555552</v>
      </c>
      <c r="L70" s="2">
        <f t="shared" si="26"/>
        <v>61.113533141736248</v>
      </c>
      <c r="M70" s="2">
        <f>SUMIF(A:A,A70,L:L)</f>
        <v>2886.0500861556743</v>
      </c>
      <c r="N70" s="3">
        <f t="shared" si="27"/>
        <v>2.1175492911539084E-2</v>
      </c>
      <c r="O70" s="6">
        <f t="shared" si="28"/>
        <v>47.224402481562713</v>
      </c>
      <c r="P70" s="3" t="str">
        <f t="shared" si="29"/>
        <v/>
      </c>
      <c r="Q70" s="3" t="str">
        <f>IF(ISNUMBER(P70),SUMIF(A:A,A70,P:P),"")</f>
        <v/>
      </c>
      <c r="R70" s="3" t="str">
        <f t="shared" si="30"/>
        <v/>
      </c>
      <c r="S70" s="7" t="str">
        <f t="shared" si="31"/>
        <v/>
      </c>
    </row>
  </sheetData>
  <autoFilter ref="A7:S13" xr:uid="{00000000-0009-0000-0000-000000000000}"/>
  <sortState xmlns:xlrd2="http://schemas.microsoft.com/office/spreadsheetml/2017/richdata2" ref="A8:T70">
    <sortCondition ref="B8:B70"/>
    <sortCondition ref="H8:H70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5:G1048576 G7"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14"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3" fitToHeight="0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06102022 -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2022-10-05T22:01:21Z</cp:lastPrinted>
  <dcterms:created xsi:type="dcterms:W3CDTF">2016-03-11T05:58:01Z</dcterms:created>
  <dcterms:modified xsi:type="dcterms:W3CDTF">2022-10-05T22:03:28Z</dcterms:modified>
</cp:coreProperties>
</file>