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E30DEFA5-A138-41E6-939B-13B1A388AA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905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19052022 - PREMIUM'!$A$1:$S$1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I6" i="1"/>
  <c r="J6" i="1" s="1"/>
  <c r="K6" i="1" s="1"/>
  <c r="L6" i="1" s="1"/>
  <c r="H4" i="1"/>
  <c r="I4" i="1"/>
  <c r="J4" i="1" s="1"/>
  <c r="K4" i="1" s="1"/>
  <c r="L4" i="1" s="1"/>
  <c r="H8" i="1"/>
  <c r="I8" i="1"/>
  <c r="J8" i="1" s="1"/>
  <c r="K8" i="1" s="1"/>
  <c r="L8" i="1" s="1"/>
  <c r="H2" i="1"/>
  <c r="I2" i="1"/>
  <c r="J2" i="1" s="1"/>
  <c r="K2" i="1" s="1"/>
  <c r="L2" i="1" s="1"/>
  <c r="H5" i="1"/>
  <c r="I5" i="1"/>
  <c r="J5" i="1" s="1"/>
  <c r="K5" i="1" s="1"/>
  <c r="L5" i="1" s="1"/>
  <c r="H3" i="1"/>
  <c r="I3" i="1"/>
  <c r="J3" i="1" s="1"/>
  <c r="K3" i="1" s="1"/>
  <c r="L3" i="1" s="1"/>
  <c r="H9" i="1"/>
  <c r="I9" i="1"/>
  <c r="J9" i="1" s="1"/>
  <c r="K9" i="1" s="1"/>
  <c r="L9" i="1" s="1"/>
  <c r="H7" i="1"/>
  <c r="I7" i="1"/>
  <c r="J7" i="1" s="1"/>
  <c r="K7" i="1" s="1"/>
  <c r="L7" i="1" s="1"/>
  <c r="H10" i="1"/>
  <c r="I10" i="1"/>
  <c r="J10" i="1" s="1"/>
  <c r="K10" i="1" s="1"/>
  <c r="L10" i="1" s="1"/>
  <c r="H12" i="1"/>
  <c r="I12" i="1"/>
  <c r="J12" i="1" s="1"/>
  <c r="K12" i="1" s="1"/>
  <c r="L12" i="1" s="1"/>
  <c r="H13" i="1"/>
  <c r="I13" i="1"/>
  <c r="J13" i="1" s="1"/>
  <c r="K13" i="1" s="1"/>
  <c r="L13" i="1" s="1"/>
  <c r="H14" i="1"/>
  <c r="I14" i="1"/>
  <c r="J14" i="1" s="1"/>
  <c r="K14" i="1" s="1"/>
  <c r="L14" i="1" s="1"/>
  <c r="H15" i="1"/>
  <c r="I15" i="1"/>
  <c r="J15" i="1" s="1"/>
  <c r="K15" i="1" s="1"/>
  <c r="L15" i="1" s="1"/>
  <c r="H11" i="1"/>
  <c r="I11" i="1"/>
  <c r="J11" i="1" s="1"/>
  <c r="K11" i="1" s="1"/>
  <c r="L11" i="1" s="1"/>
  <c r="H16" i="1"/>
  <c r="I16" i="1"/>
  <c r="J16" i="1" s="1"/>
  <c r="K16" i="1" s="1"/>
  <c r="L16" i="1" s="1"/>
  <c r="H19" i="1"/>
  <c r="I19" i="1"/>
  <c r="J19" i="1" s="1"/>
  <c r="K19" i="1" s="1"/>
  <c r="L19" i="1" s="1"/>
  <c r="H17" i="1"/>
  <c r="I17" i="1"/>
  <c r="J17" i="1" s="1"/>
  <c r="K17" i="1" s="1"/>
  <c r="L17" i="1" s="1"/>
  <c r="H18" i="1"/>
  <c r="I18" i="1"/>
  <c r="J18" i="1" s="1"/>
  <c r="K18" i="1" s="1"/>
  <c r="L18" i="1" s="1"/>
  <c r="H23" i="1"/>
  <c r="I23" i="1"/>
  <c r="J23" i="1" s="1"/>
  <c r="K23" i="1" s="1"/>
  <c r="L23" i="1" s="1"/>
  <c r="H22" i="1"/>
  <c r="I22" i="1"/>
  <c r="J22" i="1" s="1"/>
  <c r="K22" i="1" s="1"/>
  <c r="L22" i="1" s="1"/>
  <c r="H21" i="1"/>
  <c r="I21" i="1"/>
  <c r="J21" i="1" s="1"/>
  <c r="K21" i="1" s="1"/>
  <c r="L21" i="1" s="1"/>
  <c r="H24" i="1"/>
  <c r="I24" i="1"/>
  <c r="J24" i="1" s="1"/>
  <c r="K24" i="1" s="1"/>
  <c r="L24" i="1" s="1"/>
  <c r="H25" i="1"/>
  <c r="I25" i="1"/>
  <c r="J25" i="1" s="1"/>
  <c r="K25" i="1" s="1"/>
  <c r="L25" i="1" s="1"/>
  <c r="H29" i="1"/>
  <c r="I29" i="1"/>
  <c r="J29" i="1" s="1"/>
  <c r="K29" i="1" s="1"/>
  <c r="L29" i="1" s="1"/>
  <c r="H26" i="1"/>
  <c r="I26" i="1"/>
  <c r="J26" i="1" s="1"/>
  <c r="K26" i="1" s="1"/>
  <c r="L26" i="1" s="1"/>
  <c r="H20" i="1"/>
  <c r="I20" i="1"/>
  <c r="J20" i="1" s="1"/>
  <c r="K20" i="1" s="1"/>
  <c r="L20" i="1" s="1"/>
  <c r="H28" i="1"/>
  <c r="I28" i="1"/>
  <c r="J28" i="1" s="1"/>
  <c r="K28" i="1" s="1"/>
  <c r="L28" i="1"/>
  <c r="H27" i="1"/>
  <c r="I27" i="1"/>
  <c r="J27" i="1" s="1"/>
  <c r="K27" i="1" s="1"/>
  <c r="L27" i="1" s="1"/>
  <c r="H37" i="1"/>
  <c r="I37" i="1"/>
  <c r="J37" i="1" s="1"/>
  <c r="K37" i="1" s="1"/>
  <c r="L37" i="1" s="1"/>
  <c r="H36" i="1"/>
  <c r="I36" i="1"/>
  <c r="J36" i="1" s="1"/>
  <c r="K36" i="1" s="1"/>
  <c r="L36" i="1" s="1"/>
  <c r="H32" i="1"/>
  <c r="I32" i="1"/>
  <c r="J32" i="1" s="1"/>
  <c r="K32" i="1" s="1"/>
  <c r="L32" i="1" s="1"/>
  <c r="H30" i="1"/>
  <c r="I30" i="1"/>
  <c r="J30" i="1" s="1"/>
  <c r="K30" i="1" s="1"/>
  <c r="L30" i="1" s="1"/>
  <c r="H31" i="1"/>
  <c r="I31" i="1"/>
  <c r="J31" i="1" s="1"/>
  <c r="K31" i="1" s="1"/>
  <c r="L31" i="1" s="1"/>
  <c r="H33" i="1"/>
  <c r="I33" i="1"/>
  <c r="J33" i="1" s="1"/>
  <c r="K33" i="1" s="1"/>
  <c r="L33" i="1" s="1"/>
  <c r="H38" i="1"/>
  <c r="I38" i="1"/>
  <c r="J38" i="1" s="1"/>
  <c r="K38" i="1" s="1"/>
  <c r="L38" i="1" s="1"/>
  <c r="H34" i="1"/>
  <c r="I34" i="1"/>
  <c r="J34" i="1" s="1"/>
  <c r="K34" i="1" s="1"/>
  <c r="L34" i="1" s="1"/>
  <c r="H35" i="1"/>
  <c r="I35" i="1"/>
  <c r="J35" i="1" s="1"/>
  <c r="K35" i="1" s="1"/>
  <c r="L35" i="1" s="1"/>
  <c r="M36" i="1" l="1"/>
  <c r="N36" i="1" s="1"/>
  <c r="O36" i="1" s="1"/>
  <c r="P36" i="1" s="1"/>
  <c r="M33" i="1"/>
  <c r="N33" i="1" s="1"/>
  <c r="O33" i="1" s="1"/>
  <c r="P33" i="1" s="1"/>
  <c r="M34" i="1"/>
  <c r="N34" i="1" s="1"/>
  <c r="O34" i="1" s="1"/>
  <c r="P34" i="1" s="1"/>
  <c r="M37" i="1"/>
  <c r="N37" i="1" s="1"/>
  <c r="O37" i="1" s="1"/>
  <c r="P37" i="1" s="1"/>
  <c r="M31" i="1"/>
  <c r="N31" i="1" s="1"/>
  <c r="O31" i="1" s="1"/>
  <c r="P31" i="1" s="1"/>
  <c r="M38" i="1"/>
  <c r="N38" i="1" s="1"/>
  <c r="O38" i="1" s="1"/>
  <c r="P38" i="1" s="1"/>
  <c r="M30" i="1"/>
  <c r="N30" i="1" s="1"/>
  <c r="O30" i="1" s="1"/>
  <c r="P30" i="1" s="1"/>
  <c r="M32" i="1"/>
  <c r="N32" i="1" s="1"/>
  <c r="O32" i="1" s="1"/>
  <c r="P32" i="1" s="1"/>
  <c r="M35" i="1"/>
  <c r="N35" i="1" s="1"/>
  <c r="O35" i="1" s="1"/>
  <c r="P35" i="1" s="1"/>
  <c r="M6" i="1"/>
  <c r="N6" i="1" s="1"/>
  <c r="O6" i="1" s="1"/>
  <c r="P6" i="1" s="1"/>
  <c r="M5" i="1"/>
  <c r="N5" i="1" s="1"/>
  <c r="O5" i="1" s="1"/>
  <c r="P5" i="1" s="1"/>
  <c r="M10" i="1"/>
  <c r="N10" i="1" s="1"/>
  <c r="O10" i="1" s="1"/>
  <c r="P10" i="1" s="1"/>
  <c r="M2" i="1"/>
  <c r="N2" i="1" s="1"/>
  <c r="O2" i="1" s="1"/>
  <c r="P2" i="1" s="1"/>
  <c r="M7" i="1"/>
  <c r="N7" i="1" s="1"/>
  <c r="O7" i="1" s="1"/>
  <c r="P7" i="1" s="1"/>
  <c r="M8" i="1"/>
  <c r="N8" i="1" s="1"/>
  <c r="O8" i="1" s="1"/>
  <c r="P8" i="1" s="1"/>
  <c r="M9" i="1"/>
  <c r="N9" i="1" s="1"/>
  <c r="O9" i="1" s="1"/>
  <c r="P9" i="1" s="1"/>
  <c r="M4" i="1"/>
  <c r="M3" i="1"/>
  <c r="N3" i="1" s="1"/>
  <c r="O3" i="1" s="1"/>
  <c r="P3" i="1" s="1"/>
  <c r="M22" i="1"/>
  <c r="N22" i="1" s="1"/>
  <c r="O22" i="1" s="1"/>
  <c r="P22" i="1" s="1"/>
  <c r="M25" i="1"/>
  <c r="N25" i="1" s="1"/>
  <c r="O25" i="1" s="1"/>
  <c r="P25" i="1" s="1"/>
  <c r="M23" i="1"/>
  <c r="N23" i="1" s="1"/>
  <c r="O23" i="1" s="1"/>
  <c r="P23" i="1" s="1"/>
  <c r="M20" i="1"/>
  <c r="N20" i="1" s="1"/>
  <c r="O20" i="1" s="1"/>
  <c r="P20" i="1" s="1"/>
  <c r="M24" i="1"/>
  <c r="N24" i="1" s="1"/>
  <c r="O24" i="1" s="1"/>
  <c r="P24" i="1" s="1"/>
  <c r="M26" i="1"/>
  <c r="N26" i="1" s="1"/>
  <c r="O26" i="1" s="1"/>
  <c r="P26" i="1" s="1"/>
  <c r="M27" i="1"/>
  <c r="N27" i="1" s="1"/>
  <c r="O27" i="1" s="1"/>
  <c r="P27" i="1" s="1"/>
  <c r="M21" i="1"/>
  <c r="N21" i="1" s="1"/>
  <c r="O21" i="1" s="1"/>
  <c r="P21" i="1" s="1"/>
  <c r="M29" i="1"/>
  <c r="N29" i="1" s="1"/>
  <c r="O29" i="1" s="1"/>
  <c r="P29" i="1" s="1"/>
  <c r="M28" i="1"/>
  <c r="N28" i="1" s="1"/>
  <c r="O28" i="1" s="1"/>
  <c r="P28" i="1" s="1"/>
  <c r="M15" i="1"/>
  <c r="N15" i="1" s="1"/>
  <c r="O15" i="1" s="1"/>
  <c r="P15" i="1" s="1"/>
  <c r="M19" i="1"/>
  <c r="N19" i="1" s="1"/>
  <c r="O19" i="1" s="1"/>
  <c r="P19" i="1" s="1"/>
  <c r="M14" i="1"/>
  <c r="N14" i="1" s="1"/>
  <c r="O14" i="1" s="1"/>
  <c r="P14" i="1" s="1"/>
  <c r="M16" i="1"/>
  <c r="N16" i="1" s="1"/>
  <c r="O16" i="1" s="1"/>
  <c r="P16" i="1" s="1"/>
  <c r="M13" i="1"/>
  <c r="N13" i="1" s="1"/>
  <c r="O13" i="1" s="1"/>
  <c r="P13" i="1" s="1"/>
  <c r="M18" i="1"/>
  <c r="N18" i="1" s="1"/>
  <c r="O18" i="1" s="1"/>
  <c r="P18" i="1" s="1"/>
  <c r="M12" i="1"/>
  <c r="N12" i="1" s="1"/>
  <c r="O12" i="1" s="1"/>
  <c r="P12" i="1" s="1"/>
  <c r="M11" i="1"/>
  <c r="N11" i="1" s="1"/>
  <c r="O11" i="1" s="1"/>
  <c r="P11" i="1" s="1"/>
  <c r="M17" i="1"/>
  <c r="N17" i="1" s="1"/>
  <c r="O17" i="1" s="1"/>
  <c r="P17" i="1" s="1"/>
  <c r="N4" i="1"/>
  <c r="O4" i="1" s="1"/>
  <c r="P4" i="1" s="1"/>
  <c r="Q26" i="1" l="1"/>
  <c r="R26" i="1" s="1"/>
  <c r="S26" i="1" s="1"/>
  <c r="Q24" i="1"/>
  <c r="R24" i="1" s="1"/>
  <c r="S24" i="1" s="1"/>
  <c r="Q14" i="1"/>
  <c r="R14" i="1" s="1"/>
  <c r="S14" i="1" s="1"/>
  <c r="Q20" i="1"/>
  <c r="R20" i="1" s="1"/>
  <c r="S20" i="1" s="1"/>
  <c r="Q19" i="1"/>
  <c r="R19" i="1" s="1"/>
  <c r="S19" i="1" s="1"/>
  <c r="Q35" i="1"/>
  <c r="R35" i="1" s="1"/>
  <c r="S35" i="1" s="1"/>
  <c r="Q15" i="1"/>
  <c r="R15" i="1" s="1"/>
  <c r="S15" i="1" s="1"/>
  <c r="Q23" i="1"/>
  <c r="R23" i="1" s="1"/>
  <c r="S23" i="1" s="1"/>
  <c r="Q21" i="1"/>
  <c r="R21" i="1" s="1"/>
  <c r="S21" i="1" s="1"/>
  <c r="Q32" i="1"/>
  <c r="R32" i="1" s="1"/>
  <c r="S32" i="1" s="1"/>
  <c r="Q25" i="1"/>
  <c r="R25" i="1" s="1"/>
  <c r="S25" i="1" s="1"/>
  <c r="Q22" i="1"/>
  <c r="R22" i="1" s="1"/>
  <c r="S22" i="1" s="1"/>
  <c r="Q9" i="1"/>
  <c r="R9" i="1" s="1"/>
  <c r="S9" i="1" s="1"/>
  <c r="Q30" i="1"/>
  <c r="R30" i="1" s="1"/>
  <c r="S30" i="1" s="1"/>
  <c r="Q16" i="1"/>
  <c r="R16" i="1" s="1"/>
  <c r="S16" i="1" s="1"/>
  <c r="Q38" i="1"/>
  <c r="R38" i="1" s="1"/>
  <c r="S38" i="1" s="1"/>
  <c r="Q7" i="1"/>
  <c r="R7" i="1" s="1"/>
  <c r="S7" i="1" s="1"/>
  <c r="Q31" i="1"/>
  <c r="R31" i="1" s="1"/>
  <c r="S31" i="1" s="1"/>
  <c r="Q2" i="1"/>
  <c r="R2" i="1" s="1"/>
  <c r="S2" i="1" s="1"/>
  <c r="Q37" i="1"/>
  <c r="R37" i="1" s="1"/>
  <c r="S37" i="1" s="1"/>
  <c r="Q17" i="1"/>
  <c r="R17" i="1" s="1"/>
  <c r="S17" i="1" s="1"/>
  <c r="Q11" i="1"/>
  <c r="R11" i="1" s="1"/>
  <c r="S11" i="1" s="1"/>
  <c r="Q33" i="1"/>
  <c r="R33" i="1" s="1"/>
  <c r="S33" i="1" s="1"/>
  <c r="Q36" i="1"/>
  <c r="R36" i="1" s="1"/>
  <c r="S36" i="1" s="1"/>
  <c r="Q27" i="1"/>
  <c r="R27" i="1" s="1"/>
  <c r="S27" i="1" s="1"/>
  <c r="Q4" i="1"/>
  <c r="R4" i="1" s="1"/>
  <c r="S4" i="1" s="1"/>
  <c r="Q29" i="1"/>
  <c r="R29" i="1" s="1"/>
  <c r="S29" i="1" s="1"/>
  <c r="Q12" i="1"/>
  <c r="R12" i="1" s="1"/>
  <c r="S12" i="1" s="1"/>
  <c r="Q10" i="1"/>
  <c r="R10" i="1" s="1"/>
  <c r="S10" i="1" s="1"/>
  <c r="Q8" i="1"/>
  <c r="R8" i="1" s="1"/>
  <c r="S8" i="1" s="1"/>
  <c r="Q28" i="1"/>
  <c r="R28" i="1" s="1"/>
  <c r="S28" i="1" s="1"/>
  <c r="Q13" i="1"/>
  <c r="R13" i="1" s="1"/>
  <c r="S13" i="1" s="1"/>
  <c r="Q34" i="1"/>
  <c r="R34" i="1" s="1"/>
  <c r="S34" i="1" s="1"/>
  <c r="Q18" i="1"/>
  <c r="R18" i="1" s="1"/>
  <c r="S18" i="1" s="1"/>
  <c r="Q3" i="1"/>
  <c r="R3" i="1" s="1"/>
  <c r="S3" i="1" s="1"/>
  <c r="Q6" i="1"/>
  <c r="R6" i="1" s="1"/>
  <c r="S6" i="1" s="1"/>
  <c r="Q5" i="1"/>
  <c r="R5" i="1" s="1"/>
  <c r="S5" i="1" s="1"/>
</calcChain>
</file>

<file path=xl/sharedStrings.xml><?xml version="1.0" encoding="utf-8"?>
<sst xmlns="http://schemas.openxmlformats.org/spreadsheetml/2006/main" count="93" uniqueCount="57">
  <si>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</si>
  <si>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</si>
  <si>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</si>
  <si>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</si>
  <si>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</si>
  <si>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</si>
  <si>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</si>
  <si>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</si>
  <si>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</si>
  <si>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</si>
  <si>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</si>
  <si>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</si>
  <si>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</si>
  <si>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</si>
  <si>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</si>
  <si>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</si>
  <si>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</si>
  <si>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</si>
  <si>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</si>
  <si>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Frostin             </t>
  </si>
  <si>
    <t>Pakenham</t>
  </si>
  <si>
    <t xml:space="preserve">Brooklyn Boss       </t>
  </si>
  <si>
    <t xml:space="preserve">Diamondsnstones     </t>
  </si>
  <si>
    <t xml:space="preserve">Sukoot              </t>
  </si>
  <si>
    <t xml:space="preserve">Maui                </t>
  </si>
  <si>
    <t xml:space="preserve">Minola              </t>
  </si>
  <si>
    <t xml:space="preserve">Big Brew            </t>
  </si>
  <si>
    <t xml:space="preserve">Iridessa            </t>
  </si>
  <si>
    <t xml:space="preserve">Mostly Sunny        </t>
  </si>
  <si>
    <t xml:space="preserve">Smoken Haze         </t>
  </si>
  <si>
    <t xml:space="preserve">Victory Bay         </t>
  </si>
  <si>
    <t xml:space="preserve">Dio                 </t>
  </si>
  <si>
    <t xml:space="preserve">Our Heidi           </t>
  </si>
  <si>
    <t xml:space="preserve">Sizzling Sonata     </t>
  </si>
  <si>
    <t xml:space="preserve">Passive Aggressive  </t>
  </si>
  <si>
    <t xml:space="preserve">Our Tigersun        </t>
  </si>
  <si>
    <t xml:space="preserve">Derugle Diamond     </t>
  </si>
  <si>
    <t xml:space="preserve">Ocean Blast         </t>
  </si>
  <si>
    <t xml:space="preserve">Gem Edition         </t>
  </si>
  <si>
    <t xml:space="preserve">Nerone              </t>
  </si>
  <si>
    <t xml:space="preserve">Daytona Bay         </t>
  </si>
  <si>
    <t xml:space="preserve">Vahash              </t>
  </si>
  <si>
    <t xml:space="preserve">Saint Loft          </t>
  </si>
  <si>
    <t xml:space="preserve">Colossal Star       </t>
  </si>
  <si>
    <t xml:space="preserve">Captain Canuck      </t>
  </si>
  <si>
    <t xml:space="preserve">Pelosi              </t>
  </si>
  <si>
    <t xml:space="preserve">Mischievous Lad     </t>
  </si>
  <si>
    <t xml:space="preserve">Smokin Toff         </t>
  </si>
  <si>
    <t xml:space="preserve">Hello Broadcast     </t>
  </si>
  <si>
    <t xml:space="preserve">Final Man           </t>
  </si>
  <si>
    <t xml:space="preserve">Trodaire            </t>
  </si>
  <si>
    <t xml:space="preserve">El Cordobes         </t>
  </si>
  <si>
    <t xml:space="preserve">Murrajong Road      </t>
  </si>
  <si>
    <t xml:space="preserve">Set To Prophet      </t>
  </si>
  <si>
    <t xml:space="preserve">Little Richie Turf  </t>
  </si>
  <si>
    <t xml:space="preserve">Meltdown            </t>
  </si>
  <si>
    <t xml:space="preserve">Nicajon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</si>
</sst>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8"/>
  <sheetViews>
    <sheetView tabSelected="1" topLeftCell="B1" workbookViewId="0">
      <pane ySplit="1" topLeftCell="A2" activePane="bottomLeft" state="frozen"/>
      <selection activeCell="B1" sqref="B1"/>
      <selection pane="bottomLeft" activeCell="D9" sqref="D9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33</v>
      </c>
      <c r="B2" s="5">
        <v>0.80208333333333337</v>
      </c>
      <c r="C2" s="1" t="s">
        <v>20</v>
      </c>
      <c r="D2" s="1">
        <v>5</v>
      </c>
      <c r="E2" s="1">
        <v>4</v>
      </c>
      <c r="F2" s="1" t="s">
        <v>24</v>
      </c>
      <c r="G2" s="1">
        <v>71.2</v>
      </c>
      <c r="H2" s="1">
        <f>1+COUNTIFS(A:A,A2,G:G,"&gt;"&amp;G2)</f>
        <v>1</v>
      </c>
      <c r="I2" s="2">
        <f>AVERAGEIF(A:A,A2,G:G)</f>
        <v>49.365555555555559</v>
      </c>
      <c r="J2" s="2">
        <f t="shared" ref="J2:J14" si="0">G2-I2</f>
        <v>21.834444444444443</v>
      </c>
      <c r="K2" s="2">
        <f t="shared" ref="K2:K14" si="1">90+J2</f>
        <v>111.83444444444444</v>
      </c>
      <c r="L2" s="2">
        <f t="shared" ref="L2:L14" si="2">EXP(0.06*K2)</f>
        <v>820.62534598345553</v>
      </c>
      <c r="M2" s="2">
        <f>SUMIF(A:A,A2,L:L)</f>
        <v>2495.1971048146434</v>
      </c>
      <c r="N2" s="3">
        <f t="shared" ref="N2:N14" si="3">L2/M2</f>
        <v>0.32888197265057983</v>
      </c>
      <c r="O2" s="6">
        <f t="shared" ref="O2:O14" si="4">1/N2</f>
        <v>3.0406044817252678</v>
      </c>
      <c r="P2" s="3">
        <f t="shared" ref="P2:P14" si="5">IF(O2&gt;21,"",N2)</f>
        <v>0.32888197265057983</v>
      </c>
      <c r="Q2" s="3">
        <f>IF(ISNUMBER(P2),SUMIF(A:A,A2,P:P),"")</f>
        <v>0.9796659068943695</v>
      </c>
      <c r="R2" s="3">
        <f t="shared" ref="R2:R14" si="6">IFERROR(P2*(1/Q2),"")</f>
        <v>0.33570829640603272</v>
      </c>
      <c r="S2" s="7">
        <f t="shared" ref="S2:S14" si="7">IFERROR(1/R2,"")</f>
        <v>2.9787765470964689</v>
      </c>
    </row>
    <row r="3" spans="1:19" x14ac:dyDescent="0.3">
      <c r="A3" s="1">
        <v>33</v>
      </c>
      <c r="B3" s="5">
        <v>0.80208333333333337</v>
      </c>
      <c r="C3" s="1" t="s">
        <v>20</v>
      </c>
      <c r="D3" s="1">
        <v>5</v>
      </c>
      <c r="E3" s="1">
        <v>6</v>
      </c>
      <c r="F3" s="1" t="s">
        <v>26</v>
      </c>
      <c r="G3" s="1">
        <v>54.91</v>
      </c>
      <c r="H3" s="1">
        <f>1+COUNTIFS(A:A,A3,G:G,"&gt;"&amp;G3)</f>
        <v>2</v>
      </c>
      <c r="I3" s="2">
        <f>AVERAGEIF(A:A,A3,G:G)</f>
        <v>49.365555555555559</v>
      </c>
      <c r="J3" s="2">
        <f t="shared" si="0"/>
        <v>5.5444444444444372</v>
      </c>
      <c r="K3" s="2">
        <f t="shared" si="1"/>
        <v>95.544444444444437</v>
      </c>
      <c r="L3" s="2">
        <f t="shared" si="2"/>
        <v>308.79161573557775</v>
      </c>
      <c r="M3" s="2">
        <f>SUMIF(A:A,A3,L:L)</f>
        <v>2495.1971048146434</v>
      </c>
      <c r="N3" s="3">
        <f t="shared" si="3"/>
        <v>0.12375439805526564</v>
      </c>
      <c r="O3" s="6">
        <f t="shared" si="4"/>
        <v>8.0805209003838776</v>
      </c>
      <c r="P3" s="3">
        <f t="shared" si="5"/>
        <v>0.12375439805526564</v>
      </c>
      <c r="Q3" s="3">
        <f>IF(ISNUMBER(P3),SUMIF(A:A,A3,P:P),"")</f>
        <v>0.9796659068943695</v>
      </c>
      <c r="R3" s="3">
        <f t="shared" si="6"/>
        <v>0.12632306297927465</v>
      </c>
      <c r="S3" s="7">
        <f t="shared" si="7"/>
        <v>7.9162108360534784</v>
      </c>
    </row>
    <row r="4" spans="1:19" x14ac:dyDescent="0.3">
      <c r="A4" s="1">
        <v>33</v>
      </c>
      <c r="B4" s="5">
        <v>0.80208333333333337</v>
      </c>
      <c r="C4" s="1" t="s">
        <v>20</v>
      </c>
      <c r="D4" s="1">
        <v>5</v>
      </c>
      <c r="E4" s="1">
        <v>2</v>
      </c>
      <c r="F4" s="1" t="s">
        <v>22</v>
      </c>
      <c r="G4" s="1">
        <v>53.07</v>
      </c>
      <c r="H4" s="1">
        <f>1+COUNTIFS(A:A,A4,G:G,"&gt;"&amp;G4)</f>
        <v>3</v>
      </c>
      <c r="I4" s="2">
        <f>AVERAGEIF(A:A,A4,G:G)</f>
        <v>49.365555555555559</v>
      </c>
      <c r="J4" s="2">
        <f t="shared" si="0"/>
        <v>3.7044444444444409</v>
      </c>
      <c r="K4" s="2">
        <f t="shared" si="1"/>
        <v>93.704444444444448</v>
      </c>
      <c r="L4" s="2">
        <f t="shared" si="2"/>
        <v>276.51544176840679</v>
      </c>
      <c r="M4" s="2">
        <f>SUMIF(A:A,A4,L:L)</f>
        <v>2495.1971048146434</v>
      </c>
      <c r="N4" s="3">
        <f t="shared" si="3"/>
        <v>0.11081907767320363</v>
      </c>
      <c r="O4" s="6">
        <f t="shared" si="4"/>
        <v>9.0237170439995715</v>
      </c>
      <c r="P4" s="3">
        <f t="shared" si="5"/>
        <v>0.11081907767320363</v>
      </c>
      <c r="Q4" s="3">
        <f>IF(ISNUMBER(P4),SUMIF(A:A,A4,P:P),"")</f>
        <v>0.9796659068943695</v>
      </c>
      <c r="R4" s="3">
        <f t="shared" si="6"/>
        <v>0.11311925513924462</v>
      </c>
      <c r="S4" s="7">
        <f t="shared" si="7"/>
        <v>8.8402279414680187</v>
      </c>
    </row>
    <row r="5" spans="1:19" x14ac:dyDescent="0.3">
      <c r="A5" s="1">
        <v>33</v>
      </c>
      <c r="B5" s="5">
        <v>0.80208333333333337</v>
      </c>
      <c r="C5" s="1" t="s">
        <v>20</v>
      </c>
      <c r="D5" s="1">
        <v>5</v>
      </c>
      <c r="E5" s="1">
        <v>5</v>
      </c>
      <c r="F5" s="1" t="s">
        <v>25</v>
      </c>
      <c r="G5" s="1">
        <v>51.89</v>
      </c>
      <c r="H5" s="1">
        <f>1+COUNTIFS(A:A,A5,G:G,"&gt;"&amp;G5)</f>
        <v>4</v>
      </c>
      <c r="I5" s="2">
        <f>AVERAGEIF(A:A,A5,G:G)</f>
        <v>49.365555555555559</v>
      </c>
      <c r="J5" s="2">
        <f t="shared" si="0"/>
        <v>2.5244444444444412</v>
      </c>
      <c r="K5" s="2">
        <f t="shared" si="1"/>
        <v>92.524444444444441</v>
      </c>
      <c r="L5" s="2">
        <f t="shared" si="2"/>
        <v>257.61511446303098</v>
      </c>
      <c r="M5" s="2">
        <f>SUMIF(A:A,A5,L:L)</f>
        <v>2495.1971048146434</v>
      </c>
      <c r="N5" s="3">
        <f t="shared" si="3"/>
        <v>0.10324439458748411</v>
      </c>
      <c r="O5" s="6">
        <f t="shared" si="4"/>
        <v>9.6857558610860011</v>
      </c>
      <c r="P5" s="3">
        <f t="shared" si="5"/>
        <v>0.10324439458748411</v>
      </c>
      <c r="Q5" s="3">
        <f>IF(ISNUMBER(P5),SUMIF(A:A,A5,P:P),"")</f>
        <v>0.9796659068943695</v>
      </c>
      <c r="R5" s="3">
        <f t="shared" si="6"/>
        <v>0.10538735079061624</v>
      </c>
      <c r="S5" s="7">
        <f t="shared" si="7"/>
        <v>9.4888047996082712</v>
      </c>
    </row>
    <row r="6" spans="1:19" x14ac:dyDescent="0.3">
      <c r="A6" s="1">
        <v>33</v>
      </c>
      <c r="B6" s="5">
        <v>0.80208333333333337</v>
      </c>
      <c r="C6" s="1" t="s">
        <v>20</v>
      </c>
      <c r="D6" s="1">
        <v>5</v>
      </c>
      <c r="E6" s="1">
        <v>1</v>
      </c>
      <c r="F6" s="1" t="s">
        <v>21</v>
      </c>
      <c r="G6" s="1">
        <v>50.26</v>
      </c>
      <c r="H6" s="1">
        <f>1+COUNTIFS(A:A,A6,G:G,"&gt;"&amp;G6)</f>
        <v>5</v>
      </c>
      <c r="I6" s="2">
        <f>AVERAGEIF(A:A,A6,G:G)</f>
        <v>49.365555555555559</v>
      </c>
      <c r="J6" s="2">
        <f t="shared" si="0"/>
        <v>0.8944444444444386</v>
      </c>
      <c r="K6" s="2">
        <f t="shared" si="1"/>
        <v>90.894444444444446</v>
      </c>
      <c r="L6" s="2">
        <f t="shared" si="2"/>
        <v>233.61317908221233</v>
      </c>
      <c r="M6" s="2">
        <f>SUMIF(A:A,A6,L:L)</f>
        <v>2495.1971048146434</v>
      </c>
      <c r="N6" s="3">
        <f t="shared" si="3"/>
        <v>9.3625140327167206E-2</v>
      </c>
      <c r="O6" s="6">
        <f t="shared" si="4"/>
        <v>10.680891868418701</v>
      </c>
      <c r="P6" s="3">
        <f t="shared" si="5"/>
        <v>9.3625140327167206E-2</v>
      </c>
      <c r="Q6" s="3">
        <f>IF(ISNUMBER(P6),SUMIF(A:A,A6,P:P),"")</f>
        <v>0.9796659068943695</v>
      </c>
      <c r="R6" s="3">
        <f t="shared" si="6"/>
        <v>9.5568437840168871E-2</v>
      </c>
      <c r="S6" s="7">
        <f t="shared" si="7"/>
        <v>10.463705618715101</v>
      </c>
    </row>
    <row r="7" spans="1:19" x14ac:dyDescent="0.3">
      <c r="A7" s="1">
        <v>33</v>
      </c>
      <c r="B7" s="5">
        <v>0.80208333333333337</v>
      </c>
      <c r="C7" s="1" t="s">
        <v>20</v>
      </c>
      <c r="D7" s="1">
        <v>5</v>
      </c>
      <c r="E7" s="1">
        <v>8</v>
      </c>
      <c r="F7" s="1" t="s">
        <v>28</v>
      </c>
      <c r="G7" s="1">
        <v>47.87</v>
      </c>
      <c r="H7" s="1">
        <f>1+COUNTIFS(A:A,A7,G:G,"&gt;"&amp;G7)</f>
        <v>6</v>
      </c>
      <c r="I7" s="2">
        <f>AVERAGEIF(A:A,A7,G:G)</f>
        <v>49.365555555555559</v>
      </c>
      <c r="J7" s="2">
        <f t="shared" si="0"/>
        <v>-1.495555555555562</v>
      </c>
      <c r="K7" s="2">
        <f t="shared" si="1"/>
        <v>88.504444444444431</v>
      </c>
      <c r="L7" s="2">
        <f t="shared" si="2"/>
        <v>202.40419564436516</v>
      </c>
      <c r="M7" s="2">
        <f>SUMIF(A:A,A7,L:L)</f>
        <v>2495.1971048146434</v>
      </c>
      <c r="N7" s="3">
        <f t="shared" si="3"/>
        <v>8.1117517832083583E-2</v>
      </c>
      <c r="O7" s="6">
        <f t="shared" si="4"/>
        <v>12.327793388230134</v>
      </c>
      <c r="P7" s="3">
        <f t="shared" si="5"/>
        <v>8.1117517832083583E-2</v>
      </c>
      <c r="Q7" s="3">
        <f>IF(ISNUMBER(P7),SUMIF(A:A,A7,P:P),"")</f>
        <v>0.9796659068943695</v>
      </c>
      <c r="R7" s="3">
        <f t="shared" si="6"/>
        <v>8.2801205248872578E-2</v>
      </c>
      <c r="S7" s="7">
        <f t="shared" si="7"/>
        <v>12.077118889686886</v>
      </c>
    </row>
    <row r="8" spans="1:19" x14ac:dyDescent="0.3">
      <c r="A8" s="1">
        <v>33</v>
      </c>
      <c r="B8" s="5">
        <v>0.80208333333333337</v>
      </c>
      <c r="C8" s="1" t="s">
        <v>20</v>
      </c>
      <c r="D8" s="1">
        <v>5</v>
      </c>
      <c r="E8" s="1">
        <v>3</v>
      </c>
      <c r="F8" s="1" t="s">
        <v>23</v>
      </c>
      <c r="G8" s="1">
        <v>46.56</v>
      </c>
      <c r="H8" s="1">
        <f>1+COUNTIFS(A:A,A8,G:G,"&gt;"&amp;G8)</f>
        <v>7</v>
      </c>
      <c r="I8" s="2">
        <f>AVERAGEIF(A:A,A8,G:G)</f>
        <v>49.365555555555559</v>
      </c>
      <c r="J8" s="2">
        <f t="shared" si="0"/>
        <v>-2.8055555555555571</v>
      </c>
      <c r="K8" s="2">
        <f t="shared" si="1"/>
        <v>87.194444444444443</v>
      </c>
      <c r="L8" s="2">
        <f t="shared" si="2"/>
        <v>187.104384438008</v>
      </c>
      <c r="M8" s="2">
        <f>SUMIF(A:A,A8,L:L)</f>
        <v>2495.1971048146434</v>
      </c>
      <c r="N8" s="3">
        <f t="shared" si="3"/>
        <v>7.4985813376016688E-2</v>
      </c>
      <c r="O8" s="6">
        <f t="shared" si="4"/>
        <v>13.335855876970964</v>
      </c>
      <c r="P8" s="3">
        <f t="shared" si="5"/>
        <v>7.4985813376016688E-2</v>
      </c>
      <c r="Q8" s="3">
        <f>IF(ISNUMBER(P8),SUMIF(A:A,A8,P:P),"")</f>
        <v>0.9796659068943695</v>
      </c>
      <c r="R8" s="3">
        <f t="shared" si="6"/>
        <v>7.6542230211653045E-2</v>
      </c>
      <c r="S8" s="7">
        <f t="shared" si="7"/>
        <v>13.064683341925365</v>
      </c>
    </row>
    <row r="9" spans="1:19" x14ac:dyDescent="0.3">
      <c r="A9" s="1">
        <v>33</v>
      </c>
      <c r="B9" s="5">
        <v>0.80208333333333337</v>
      </c>
      <c r="C9" s="1" t="s">
        <v>20</v>
      </c>
      <c r="D9" s="1">
        <v>5</v>
      </c>
      <c r="E9" s="1">
        <v>7</v>
      </c>
      <c r="F9" s="1" t="s">
        <v>27</v>
      </c>
      <c r="G9" s="1">
        <v>43.72</v>
      </c>
      <c r="H9" s="1">
        <f>1+COUNTIFS(A:A,A9,G:G,"&gt;"&amp;G9)</f>
        <v>8</v>
      </c>
      <c r="I9" s="2">
        <f>AVERAGEIF(A:A,A9,G:G)</f>
        <v>49.365555555555559</v>
      </c>
      <c r="J9" s="2">
        <f t="shared" si="0"/>
        <v>-5.6455555555555605</v>
      </c>
      <c r="K9" s="2">
        <f t="shared" si="1"/>
        <v>84.354444444444439</v>
      </c>
      <c r="L9" s="2">
        <f t="shared" si="2"/>
        <v>157.79025745338609</v>
      </c>
      <c r="M9" s="2">
        <f>SUMIF(A:A,A9,L:L)</f>
        <v>2495.1971048146434</v>
      </c>
      <c r="N9" s="3">
        <f t="shared" si="3"/>
        <v>6.3237592392568764E-2</v>
      </c>
      <c r="O9" s="6">
        <f t="shared" si="4"/>
        <v>15.81337875408288</v>
      </c>
      <c r="P9" s="3">
        <f t="shared" si="5"/>
        <v>6.3237592392568764E-2</v>
      </c>
      <c r="Q9" s="3">
        <f>IF(ISNUMBER(P9),SUMIF(A:A,A9,P:P),"")</f>
        <v>0.9796659068943695</v>
      </c>
      <c r="R9" s="3">
        <f t="shared" si="6"/>
        <v>6.4550161384137286E-2</v>
      </c>
      <c r="S9" s="7">
        <f t="shared" si="7"/>
        <v>15.491828038182758</v>
      </c>
    </row>
    <row r="10" spans="1:19" x14ac:dyDescent="0.3">
      <c r="A10" s="1">
        <v>33</v>
      </c>
      <c r="B10" s="5">
        <v>0.80208333333333337</v>
      </c>
      <c r="C10" s="1" t="s">
        <v>20</v>
      </c>
      <c r="D10" s="1">
        <v>5</v>
      </c>
      <c r="E10" s="1">
        <v>9</v>
      </c>
      <c r="F10" s="1" t="s">
        <v>29</v>
      </c>
      <c r="G10" s="1">
        <v>24.81</v>
      </c>
      <c r="H10" s="1">
        <f>1+COUNTIFS(A:A,A10,G:G,"&gt;"&amp;G10)</f>
        <v>9</v>
      </c>
      <c r="I10" s="2">
        <f>AVERAGEIF(A:A,A10,G:G)</f>
        <v>49.365555555555559</v>
      </c>
      <c r="J10" s="2">
        <f t="shared" si="0"/>
        <v>-24.555555555555561</v>
      </c>
      <c r="K10" s="2">
        <f t="shared" si="1"/>
        <v>65.444444444444443</v>
      </c>
      <c r="L10" s="2">
        <f t="shared" si="2"/>
        <v>50.737570246201102</v>
      </c>
      <c r="M10" s="2">
        <f>SUMIF(A:A,A10,L:L)</f>
        <v>2495.1971048146434</v>
      </c>
      <c r="N10" s="3">
        <f t="shared" si="3"/>
        <v>2.0334093105630693E-2</v>
      </c>
      <c r="O10" s="6">
        <f t="shared" si="4"/>
        <v>49.178490272727778</v>
      </c>
      <c r="P10" s="3" t="str">
        <f t="shared" si="5"/>
        <v/>
      </c>
      <c r="Q10" s="3" t="str">
        <f>IF(ISNUMBER(P10),SUMIF(A:A,A10,P:P),"")</f>
        <v/>
      </c>
      <c r="R10" s="3" t="str">
        <f t="shared" si="6"/>
        <v/>
      </c>
      <c r="S10" s="7" t="str">
        <f t="shared" si="7"/>
        <v/>
      </c>
    </row>
    <row r="11" spans="1:19" x14ac:dyDescent="0.3">
      <c r="A11" s="1">
        <v>34</v>
      </c>
      <c r="B11" s="5">
        <v>0.82291666666666663</v>
      </c>
      <c r="C11" s="1" t="s">
        <v>20</v>
      </c>
      <c r="D11" s="1">
        <v>6</v>
      </c>
      <c r="E11" s="1">
        <v>5</v>
      </c>
      <c r="F11" s="1" t="s">
        <v>34</v>
      </c>
      <c r="G11" s="1">
        <v>81.11</v>
      </c>
      <c r="H11" s="1">
        <f>1+COUNTIFS(A:A,A11,G:G,"&gt;"&amp;G11)</f>
        <v>1</v>
      </c>
      <c r="I11" s="2">
        <f>AVERAGEIF(A:A,A11,G:G)</f>
        <v>50.283333333333331</v>
      </c>
      <c r="J11" s="2">
        <f t="shared" si="0"/>
        <v>30.826666666666668</v>
      </c>
      <c r="K11" s="2">
        <f t="shared" si="1"/>
        <v>120.82666666666667</v>
      </c>
      <c r="L11" s="2">
        <f t="shared" si="2"/>
        <v>1407.5417188987833</v>
      </c>
      <c r="M11" s="2">
        <f>SUMIF(A:A,A11,L:L)</f>
        <v>3482.2695941665456</v>
      </c>
      <c r="N11" s="3">
        <f t="shared" si="3"/>
        <v>0.404202397556088</v>
      </c>
      <c r="O11" s="6">
        <f t="shared" si="4"/>
        <v>2.4740080861624225</v>
      </c>
      <c r="P11" s="3">
        <f t="shared" si="5"/>
        <v>0.404202397556088</v>
      </c>
      <c r="Q11" s="3">
        <f>IF(ISNUMBER(P11),SUMIF(A:A,A11,P:P),"")</f>
        <v>0.89396308659254409</v>
      </c>
      <c r="R11" s="3">
        <f t="shared" si="6"/>
        <v>0.4521466306810919</v>
      </c>
      <c r="S11" s="7">
        <f t="shared" si="7"/>
        <v>2.2116719049606721</v>
      </c>
    </row>
    <row r="12" spans="1:19" x14ac:dyDescent="0.3">
      <c r="A12" s="1">
        <v>34</v>
      </c>
      <c r="B12" s="5">
        <v>0.82291666666666663</v>
      </c>
      <c r="C12" s="1" t="s">
        <v>20</v>
      </c>
      <c r="D12" s="1">
        <v>6</v>
      </c>
      <c r="E12" s="1">
        <v>1</v>
      </c>
      <c r="F12" s="1" t="s">
        <v>30</v>
      </c>
      <c r="G12" s="1">
        <v>70.5</v>
      </c>
      <c r="H12" s="1">
        <f>1+COUNTIFS(A:A,A12,G:G,"&gt;"&amp;G12)</f>
        <v>2</v>
      </c>
      <c r="I12" s="2">
        <f>AVERAGEIF(A:A,A12,G:G)</f>
        <v>50.283333333333331</v>
      </c>
      <c r="J12" s="2">
        <f t="shared" si="0"/>
        <v>20.216666666666669</v>
      </c>
      <c r="K12" s="2">
        <f t="shared" si="1"/>
        <v>110.21666666666667</v>
      </c>
      <c r="L12" s="2">
        <f t="shared" si="2"/>
        <v>744.71381229003759</v>
      </c>
      <c r="M12" s="2">
        <f>SUMIF(A:A,A12,L:L)</f>
        <v>3482.2695941665456</v>
      </c>
      <c r="N12" s="3">
        <f t="shared" si="3"/>
        <v>0.2138587470474925</v>
      </c>
      <c r="O12" s="6">
        <f t="shared" si="4"/>
        <v>4.6759836284738254</v>
      </c>
      <c r="P12" s="3">
        <f t="shared" si="5"/>
        <v>0.2138587470474925</v>
      </c>
      <c r="Q12" s="3">
        <f>IF(ISNUMBER(P12),SUMIF(A:A,A12,P:P),"")</f>
        <v>0.89396308659254409</v>
      </c>
      <c r="R12" s="3">
        <f t="shared" si="6"/>
        <v>0.23922547838372474</v>
      </c>
      <c r="S12" s="7">
        <f t="shared" si="7"/>
        <v>4.1801567573666647</v>
      </c>
    </row>
    <row r="13" spans="1:19" x14ac:dyDescent="0.3">
      <c r="A13" s="1">
        <v>34</v>
      </c>
      <c r="B13" s="5">
        <v>0.82291666666666663</v>
      </c>
      <c r="C13" s="1" t="s">
        <v>20</v>
      </c>
      <c r="D13" s="1">
        <v>6</v>
      </c>
      <c r="E13" s="1">
        <v>2</v>
      </c>
      <c r="F13" s="1" t="s">
        <v>31</v>
      </c>
      <c r="G13" s="1">
        <v>64.19</v>
      </c>
      <c r="H13" s="1">
        <f>1+COUNTIFS(A:A,A13,G:G,"&gt;"&amp;G13)</f>
        <v>3</v>
      </c>
      <c r="I13" s="2">
        <f>AVERAGEIF(A:A,A13,G:G)</f>
        <v>50.283333333333331</v>
      </c>
      <c r="J13" s="2">
        <f t="shared" si="0"/>
        <v>13.906666666666666</v>
      </c>
      <c r="K13" s="2">
        <f t="shared" si="1"/>
        <v>103.90666666666667</v>
      </c>
      <c r="L13" s="2">
        <f t="shared" si="2"/>
        <v>509.9945299129659</v>
      </c>
      <c r="M13" s="2">
        <f>SUMIF(A:A,A13,L:L)</f>
        <v>3482.2695941665456</v>
      </c>
      <c r="N13" s="3">
        <f t="shared" si="3"/>
        <v>0.14645463716172416</v>
      </c>
      <c r="O13" s="6">
        <f t="shared" si="4"/>
        <v>6.8280528317839391</v>
      </c>
      <c r="P13" s="3">
        <f t="shared" si="5"/>
        <v>0.14645463716172416</v>
      </c>
      <c r="Q13" s="3">
        <f>IF(ISNUMBER(P13),SUMIF(A:A,A13,P:P),"")</f>
        <v>0.89396308659254409</v>
      </c>
      <c r="R13" s="3">
        <f t="shared" si="6"/>
        <v>0.16382626906884371</v>
      </c>
      <c r="S13" s="7">
        <f t="shared" si="7"/>
        <v>6.1040271849185324</v>
      </c>
    </row>
    <row r="14" spans="1:19" x14ac:dyDescent="0.3">
      <c r="A14" s="1">
        <v>34</v>
      </c>
      <c r="B14" s="5">
        <v>0.82291666666666663</v>
      </c>
      <c r="C14" s="1" t="s">
        <v>20</v>
      </c>
      <c r="D14" s="1">
        <v>6</v>
      </c>
      <c r="E14" s="1">
        <v>3</v>
      </c>
      <c r="F14" s="1" t="s">
        <v>32</v>
      </c>
      <c r="G14" s="1">
        <v>54.12</v>
      </c>
      <c r="H14" s="1">
        <f>1+COUNTIFS(A:A,A14,G:G,"&gt;"&amp;G14)</f>
        <v>4</v>
      </c>
      <c r="I14" s="2">
        <f>AVERAGEIF(A:A,A14,G:G)</f>
        <v>50.283333333333331</v>
      </c>
      <c r="J14" s="2">
        <f t="shared" si="0"/>
        <v>3.836666666666666</v>
      </c>
      <c r="K14" s="2">
        <f t="shared" si="1"/>
        <v>93.836666666666673</v>
      </c>
      <c r="L14" s="2">
        <f t="shared" si="2"/>
        <v>278.71785563018057</v>
      </c>
      <c r="M14" s="2">
        <f>SUMIF(A:A,A14,L:L)</f>
        <v>3482.2695941665456</v>
      </c>
      <c r="N14" s="3">
        <f t="shared" si="3"/>
        <v>8.0039137721296824E-2</v>
      </c>
      <c r="O14" s="6">
        <f t="shared" si="4"/>
        <v>12.493887721305622</v>
      </c>
      <c r="P14" s="3">
        <f t="shared" si="5"/>
        <v>8.0039137721296824E-2</v>
      </c>
      <c r="Q14" s="3">
        <f>IF(ISNUMBER(P14),SUMIF(A:A,A14,P:P),"")</f>
        <v>0.89396308659254409</v>
      </c>
      <c r="R14" s="3">
        <f t="shared" si="6"/>
        <v>8.9532933654314917E-2</v>
      </c>
      <c r="S14" s="7">
        <f t="shared" si="7"/>
        <v>11.169074430879061</v>
      </c>
    </row>
    <row r="15" spans="1:19" x14ac:dyDescent="0.3">
      <c r="A15" s="1">
        <v>34</v>
      </c>
      <c r="B15" s="5">
        <v>0.82291666666666663</v>
      </c>
      <c r="C15" s="1" t="s">
        <v>20</v>
      </c>
      <c r="D15" s="1">
        <v>6</v>
      </c>
      <c r="E15" s="1">
        <v>4</v>
      </c>
      <c r="F15" s="1" t="s">
        <v>33</v>
      </c>
      <c r="G15" s="1">
        <v>46.08</v>
      </c>
      <c r="H15" s="1">
        <f>1+COUNTIFS(A:A,A15,G:G,"&gt;"&amp;G15)</f>
        <v>5</v>
      </c>
      <c r="I15" s="2">
        <f>AVERAGEIF(A:A,A15,G:G)</f>
        <v>50.283333333333331</v>
      </c>
      <c r="J15" s="2">
        <f t="shared" ref="J15:J38" si="8">G15-I15</f>
        <v>-4.2033333333333331</v>
      </c>
      <c r="K15" s="2">
        <f t="shared" ref="K15:K38" si="9">90+J15</f>
        <v>85.796666666666667</v>
      </c>
      <c r="L15" s="2">
        <f t="shared" ref="L15:L38" si="10">EXP(0.06*K15)</f>
        <v>172.05255801652362</v>
      </c>
      <c r="M15" s="2">
        <f>SUMIF(A:A,A15,L:L)</f>
        <v>3482.2695941665456</v>
      </c>
      <c r="N15" s="3">
        <f t="shared" ref="N15:N38" si="11">L15/M15</f>
        <v>4.9408167105942605E-2</v>
      </c>
      <c r="O15" s="6">
        <f t="shared" ref="O15:O38" si="12">1/N15</f>
        <v>20.239568852165014</v>
      </c>
      <c r="P15" s="3">
        <f t="shared" ref="P15:P38" si="13">IF(O15&gt;21,"",N15)</f>
        <v>4.9408167105942605E-2</v>
      </c>
      <c r="Q15" s="3">
        <f>IF(ISNUMBER(P15),SUMIF(A:A,A15,P:P),"")</f>
        <v>0.89396308659254409</v>
      </c>
      <c r="R15" s="3">
        <f t="shared" ref="R15:R38" si="14">IFERROR(P15*(1/Q15),"")</f>
        <v>5.5268688212024755E-2</v>
      </c>
      <c r="S15" s="7">
        <f t="shared" ref="S15:S38" si="15">IFERROR(1/R15,"")</f>
        <v>18.093427442383749</v>
      </c>
    </row>
    <row r="16" spans="1:19" x14ac:dyDescent="0.3">
      <c r="A16" s="1">
        <v>34</v>
      </c>
      <c r="B16" s="5">
        <v>0.82291666666666663</v>
      </c>
      <c r="C16" s="1" t="s">
        <v>20</v>
      </c>
      <c r="D16" s="1">
        <v>6</v>
      </c>
      <c r="E16" s="1">
        <v>7</v>
      </c>
      <c r="F16" s="1" t="s">
        <v>35</v>
      </c>
      <c r="G16" s="1">
        <v>41.36</v>
      </c>
      <c r="H16" s="1">
        <f>1+COUNTIFS(A:A,A16,G:G,"&gt;"&amp;G16)</f>
        <v>6</v>
      </c>
      <c r="I16" s="2">
        <f>AVERAGEIF(A:A,A16,G:G)</f>
        <v>50.283333333333331</v>
      </c>
      <c r="J16" s="2">
        <f t="shared" si="8"/>
        <v>-8.923333333333332</v>
      </c>
      <c r="K16" s="2">
        <f t="shared" si="9"/>
        <v>81.076666666666668</v>
      </c>
      <c r="L16" s="2">
        <f t="shared" si="10"/>
        <v>129.61908060865639</v>
      </c>
      <c r="M16" s="2">
        <f>SUMIF(A:A,A16,L:L)</f>
        <v>3482.2695941665456</v>
      </c>
      <c r="N16" s="3">
        <f t="shared" si="11"/>
        <v>3.7222586334439083E-2</v>
      </c>
      <c r="O16" s="6">
        <f t="shared" si="12"/>
        <v>26.865408841157819</v>
      </c>
      <c r="P16" s="3" t="str">
        <f t="shared" si="13"/>
        <v/>
      </c>
      <c r="Q16" s="3" t="str">
        <f>IF(ISNUMBER(P16),SUMIF(A:A,A16,P:P),"")</f>
        <v/>
      </c>
      <c r="R16" s="3" t="str">
        <f t="shared" si="14"/>
        <v/>
      </c>
      <c r="S16" s="7" t="str">
        <f t="shared" si="15"/>
        <v/>
      </c>
    </row>
    <row r="17" spans="1:19" x14ac:dyDescent="0.3">
      <c r="A17" s="1">
        <v>34</v>
      </c>
      <c r="B17" s="5">
        <v>0.82291666666666663</v>
      </c>
      <c r="C17" s="1" t="s">
        <v>20</v>
      </c>
      <c r="D17" s="1">
        <v>6</v>
      </c>
      <c r="E17" s="1">
        <v>9</v>
      </c>
      <c r="F17" s="1" t="s">
        <v>37</v>
      </c>
      <c r="G17" s="1">
        <v>37.270000000000003</v>
      </c>
      <c r="H17" s="1">
        <f>1+COUNTIFS(A:A,A17,G:G,"&gt;"&amp;G17)</f>
        <v>7</v>
      </c>
      <c r="I17" s="2">
        <f>AVERAGEIF(A:A,A17,G:G)</f>
        <v>50.283333333333331</v>
      </c>
      <c r="J17" s="2">
        <f t="shared" si="8"/>
        <v>-13.013333333333328</v>
      </c>
      <c r="K17" s="2">
        <f t="shared" si="9"/>
        <v>76.986666666666679</v>
      </c>
      <c r="L17" s="2">
        <f t="shared" si="10"/>
        <v>101.41286937327318</v>
      </c>
      <c r="M17" s="2">
        <f>SUMIF(A:A,A17,L:L)</f>
        <v>3482.2695941665456</v>
      </c>
      <c r="N17" s="3">
        <f t="shared" si="11"/>
        <v>2.9122635864597832E-2</v>
      </c>
      <c r="O17" s="6">
        <f t="shared" si="12"/>
        <v>34.337551197267267</v>
      </c>
      <c r="P17" s="3" t="str">
        <f t="shared" si="13"/>
        <v/>
      </c>
      <c r="Q17" s="3" t="str">
        <f>IF(ISNUMBER(P17),SUMIF(A:A,A17,P:P),"")</f>
        <v/>
      </c>
      <c r="R17" s="3" t="str">
        <f t="shared" si="14"/>
        <v/>
      </c>
      <c r="S17" s="7" t="str">
        <f t="shared" si="15"/>
        <v/>
      </c>
    </row>
    <row r="18" spans="1:19" x14ac:dyDescent="0.3">
      <c r="A18" s="1">
        <v>34</v>
      </c>
      <c r="B18" s="5">
        <v>0.82291666666666663</v>
      </c>
      <c r="C18" s="1" t="s">
        <v>20</v>
      </c>
      <c r="D18" s="1">
        <v>6</v>
      </c>
      <c r="E18" s="1">
        <v>10</v>
      </c>
      <c r="F18" s="1" t="s">
        <v>38</v>
      </c>
      <c r="G18" s="1">
        <v>37.11</v>
      </c>
      <c r="H18" s="1">
        <f>1+COUNTIFS(A:A,A18,G:G,"&gt;"&amp;G18)</f>
        <v>8</v>
      </c>
      <c r="I18" s="2">
        <f>AVERAGEIF(A:A,A18,G:G)</f>
        <v>50.283333333333331</v>
      </c>
      <c r="J18" s="2">
        <f t="shared" si="8"/>
        <v>-13.173333333333332</v>
      </c>
      <c r="K18" s="2">
        <f t="shared" si="9"/>
        <v>76.826666666666668</v>
      </c>
      <c r="L18" s="2">
        <f t="shared" si="10"/>
        <v>100.44396401419499</v>
      </c>
      <c r="M18" s="2">
        <f>SUMIF(A:A,A18,L:L)</f>
        <v>3482.2695941665456</v>
      </c>
      <c r="N18" s="3">
        <f t="shared" si="11"/>
        <v>2.8844396247337499E-2</v>
      </c>
      <c r="O18" s="6">
        <f t="shared" si="12"/>
        <v>34.668779038573419</v>
      </c>
      <c r="P18" s="3" t="str">
        <f t="shared" si="13"/>
        <v/>
      </c>
      <c r="Q18" s="3" t="str">
        <f>IF(ISNUMBER(P18),SUMIF(A:A,A18,P:P),"")</f>
        <v/>
      </c>
      <c r="R18" s="3" t="str">
        <f t="shared" si="14"/>
        <v/>
      </c>
      <c r="S18" s="7" t="str">
        <f t="shared" si="15"/>
        <v/>
      </c>
    </row>
    <row r="19" spans="1:19" x14ac:dyDescent="0.3">
      <c r="A19" s="1">
        <v>34</v>
      </c>
      <c r="B19" s="5">
        <v>0.82291666666666663</v>
      </c>
      <c r="C19" s="1" t="s">
        <v>20</v>
      </c>
      <c r="D19" s="1">
        <v>6</v>
      </c>
      <c r="E19" s="1">
        <v>8</v>
      </c>
      <c r="F19" s="1" t="s">
        <v>36</v>
      </c>
      <c r="G19" s="1">
        <v>20.81</v>
      </c>
      <c r="H19" s="1">
        <f>1+COUNTIFS(A:A,A19,G:G,"&gt;"&amp;G19)</f>
        <v>9</v>
      </c>
      <c r="I19" s="2">
        <f>AVERAGEIF(A:A,A19,G:G)</f>
        <v>50.283333333333331</v>
      </c>
      <c r="J19" s="2">
        <f t="shared" si="8"/>
        <v>-29.473333333333333</v>
      </c>
      <c r="K19" s="2">
        <f t="shared" si="9"/>
        <v>60.526666666666671</v>
      </c>
      <c r="L19" s="2">
        <f t="shared" si="10"/>
        <v>37.773205421930101</v>
      </c>
      <c r="M19" s="2">
        <f>SUMIF(A:A,A19,L:L)</f>
        <v>3482.2695941665456</v>
      </c>
      <c r="N19" s="3">
        <f t="shared" si="11"/>
        <v>1.0847294961081503E-2</v>
      </c>
      <c r="O19" s="6">
        <f t="shared" si="12"/>
        <v>92.18888244376619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>
        <v>35</v>
      </c>
      <c r="B20" s="5">
        <v>0.84375</v>
      </c>
      <c r="C20" s="1" t="s">
        <v>20</v>
      </c>
      <c r="D20" s="1">
        <v>7</v>
      </c>
      <c r="E20" s="1">
        <v>9</v>
      </c>
      <c r="F20" s="1" t="s">
        <v>45</v>
      </c>
      <c r="G20" s="1">
        <v>79.14</v>
      </c>
      <c r="H20" s="1">
        <f>1+COUNTIFS(A:A,A20,G:G,"&gt;"&amp;G20)</f>
        <v>1</v>
      </c>
      <c r="I20" s="2">
        <f>AVERAGEIF(A:A,A20,G:G)</f>
        <v>49.048999999999992</v>
      </c>
      <c r="J20" s="2">
        <f t="shared" si="8"/>
        <v>30.091000000000008</v>
      </c>
      <c r="K20" s="2">
        <f t="shared" si="9"/>
        <v>120.09100000000001</v>
      </c>
      <c r="L20" s="2">
        <f t="shared" si="10"/>
        <v>1346.7640580415764</v>
      </c>
      <c r="M20" s="2">
        <f>SUMIF(A:A,A20,L:L)</f>
        <v>3610.9517536045105</v>
      </c>
      <c r="N20" s="3">
        <f t="shared" si="11"/>
        <v>0.37296650576879481</v>
      </c>
      <c r="O20" s="6">
        <f t="shared" si="12"/>
        <v>2.6812059113423681</v>
      </c>
      <c r="P20" s="3">
        <f t="shared" si="13"/>
        <v>0.37296650576879481</v>
      </c>
      <c r="Q20" s="3">
        <f>IF(ISNUMBER(P20),SUMIF(A:A,A20,P:P),"")</f>
        <v>0.91081822795144407</v>
      </c>
      <c r="R20" s="3">
        <f t="shared" si="14"/>
        <v>0.40948511384938791</v>
      </c>
      <c r="S20" s="7">
        <f t="shared" si="15"/>
        <v>2.4420912169417921</v>
      </c>
    </row>
    <row r="21" spans="1:19" x14ac:dyDescent="0.3">
      <c r="A21" s="1">
        <v>35</v>
      </c>
      <c r="B21" s="5">
        <v>0.84375</v>
      </c>
      <c r="C21" s="1" t="s">
        <v>20</v>
      </c>
      <c r="D21" s="1">
        <v>7</v>
      </c>
      <c r="E21" s="1">
        <v>3</v>
      </c>
      <c r="F21" s="1" t="s">
        <v>19</v>
      </c>
      <c r="G21" s="1">
        <v>66.16</v>
      </c>
      <c r="H21" s="1">
        <f>1+COUNTIFS(A:A,A21,G:G,"&gt;"&amp;G21)</f>
        <v>2</v>
      </c>
      <c r="I21" s="2">
        <f>AVERAGEIF(A:A,A21,G:G)</f>
        <v>49.048999999999992</v>
      </c>
      <c r="J21" s="2">
        <f t="shared" si="8"/>
        <v>17.111000000000004</v>
      </c>
      <c r="K21" s="2">
        <f t="shared" si="9"/>
        <v>107.111</v>
      </c>
      <c r="L21" s="2">
        <f t="shared" si="10"/>
        <v>618.10602238456181</v>
      </c>
      <c r="M21" s="2">
        <f>SUMIF(A:A,A21,L:L)</f>
        <v>3610.9517536045105</v>
      </c>
      <c r="N21" s="3">
        <f t="shared" si="11"/>
        <v>0.17117537551354942</v>
      </c>
      <c r="O21" s="6">
        <f t="shared" si="12"/>
        <v>5.8419617716617473</v>
      </c>
      <c r="P21" s="3">
        <f t="shared" si="13"/>
        <v>0.17117537551354942</v>
      </c>
      <c r="Q21" s="3">
        <f>IF(ISNUMBER(P21),SUMIF(A:A,A21,P:P),"")</f>
        <v>0.91081822795144407</v>
      </c>
      <c r="R21" s="3">
        <f t="shared" si="14"/>
        <v>0.18793582545942944</v>
      </c>
      <c r="S21" s="7">
        <f t="shared" si="15"/>
        <v>5.3209652686250317</v>
      </c>
    </row>
    <row r="22" spans="1:19" x14ac:dyDescent="0.3">
      <c r="A22" s="1">
        <v>35</v>
      </c>
      <c r="B22" s="5">
        <v>0.84375</v>
      </c>
      <c r="C22" s="1" t="s">
        <v>20</v>
      </c>
      <c r="D22" s="1">
        <v>7</v>
      </c>
      <c r="E22" s="1">
        <v>2</v>
      </c>
      <c r="F22" s="1" t="s">
        <v>40</v>
      </c>
      <c r="G22" s="1">
        <v>61.75</v>
      </c>
      <c r="H22" s="1">
        <f>1+COUNTIFS(A:A,A22,G:G,"&gt;"&amp;G22)</f>
        <v>3</v>
      </c>
      <c r="I22" s="2">
        <f>AVERAGEIF(A:A,A22,G:G)</f>
        <v>49.048999999999992</v>
      </c>
      <c r="J22" s="2">
        <f t="shared" si="8"/>
        <v>12.701000000000008</v>
      </c>
      <c r="K22" s="2">
        <f t="shared" si="9"/>
        <v>102.70100000000001</v>
      </c>
      <c r="L22" s="2">
        <f t="shared" si="10"/>
        <v>474.40434187880942</v>
      </c>
      <c r="M22" s="2">
        <f>SUMIF(A:A,A22,L:L)</f>
        <v>3610.9517536045105</v>
      </c>
      <c r="N22" s="3">
        <f t="shared" si="11"/>
        <v>0.13137930779752216</v>
      </c>
      <c r="O22" s="6">
        <f t="shared" si="12"/>
        <v>7.6115487040102989</v>
      </c>
      <c r="P22" s="3">
        <f t="shared" si="13"/>
        <v>0.13137930779752216</v>
      </c>
      <c r="Q22" s="3">
        <f>IF(ISNUMBER(P22),SUMIF(A:A,A22,P:P),"")</f>
        <v>0.91081822795144407</v>
      </c>
      <c r="R22" s="3">
        <f t="shared" si="14"/>
        <v>0.14424316923587746</v>
      </c>
      <c r="S22" s="7">
        <f t="shared" si="15"/>
        <v>6.9327373025527717</v>
      </c>
    </row>
    <row r="23" spans="1:19" x14ac:dyDescent="0.3">
      <c r="A23" s="1">
        <v>35</v>
      </c>
      <c r="B23" s="5">
        <v>0.84375</v>
      </c>
      <c r="C23" s="1" t="s">
        <v>20</v>
      </c>
      <c r="D23" s="1">
        <v>7</v>
      </c>
      <c r="E23" s="1">
        <v>1</v>
      </c>
      <c r="F23" s="1" t="s">
        <v>39</v>
      </c>
      <c r="G23" s="1">
        <v>56.01</v>
      </c>
      <c r="H23" s="1">
        <f>1+COUNTIFS(A:A,A23,G:G,"&gt;"&amp;G23)</f>
        <v>4</v>
      </c>
      <c r="I23" s="2">
        <f>AVERAGEIF(A:A,A23,G:G)</f>
        <v>49.048999999999992</v>
      </c>
      <c r="J23" s="2">
        <f t="shared" si="8"/>
        <v>6.9610000000000056</v>
      </c>
      <c r="K23" s="2">
        <f t="shared" si="9"/>
        <v>96.961000000000013</v>
      </c>
      <c r="L23" s="2">
        <f t="shared" si="10"/>
        <v>336.18446086748799</v>
      </c>
      <c r="M23" s="2">
        <f>SUMIF(A:A,A23,L:L)</f>
        <v>3610.9517536045105</v>
      </c>
      <c r="N23" s="3">
        <f t="shared" si="11"/>
        <v>9.3101343858140229E-2</v>
      </c>
      <c r="O23" s="6">
        <f t="shared" si="12"/>
        <v>10.740983519246655</v>
      </c>
      <c r="P23" s="3">
        <f t="shared" si="13"/>
        <v>9.3101343858140229E-2</v>
      </c>
      <c r="Q23" s="3">
        <f>IF(ISNUMBER(P23),SUMIF(A:A,A23,P:P),"")</f>
        <v>0.91081822795144407</v>
      </c>
      <c r="R23" s="3">
        <f t="shared" si="14"/>
        <v>0.10221726026227868</v>
      </c>
      <c r="S23" s="7">
        <f t="shared" si="15"/>
        <v>9.7830835754559047</v>
      </c>
    </row>
    <row r="24" spans="1:19" x14ac:dyDescent="0.3">
      <c r="A24" s="1">
        <v>35</v>
      </c>
      <c r="B24" s="5">
        <v>0.84375</v>
      </c>
      <c r="C24" s="1" t="s">
        <v>20</v>
      </c>
      <c r="D24" s="1">
        <v>7</v>
      </c>
      <c r="E24" s="1">
        <v>4</v>
      </c>
      <c r="F24" s="1" t="s">
        <v>41</v>
      </c>
      <c r="G24" s="1">
        <v>51.71</v>
      </c>
      <c r="H24" s="1">
        <f>1+COUNTIFS(A:A,A24,G:G,"&gt;"&amp;G24)</f>
        <v>5</v>
      </c>
      <c r="I24" s="2">
        <f>AVERAGEIF(A:A,A24,G:G)</f>
        <v>49.048999999999992</v>
      </c>
      <c r="J24" s="2">
        <f t="shared" si="8"/>
        <v>2.6610000000000085</v>
      </c>
      <c r="K24" s="2">
        <f t="shared" si="9"/>
        <v>92.661000000000001</v>
      </c>
      <c r="L24" s="2">
        <f t="shared" si="10"/>
        <v>259.73451157465911</v>
      </c>
      <c r="M24" s="2">
        <f>SUMIF(A:A,A24,L:L)</f>
        <v>3610.9517536045105</v>
      </c>
      <c r="N24" s="3">
        <f t="shared" si="11"/>
        <v>7.1929654367546711E-2</v>
      </c>
      <c r="O24" s="6">
        <f t="shared" si="12"/>
        <v>13.902471919164135</v>
      </c>
      <c r="P24" s="3">
        <f t="shared" si="13"/>
        <v>7.1929654367546711E-2</v>
      </c>
      <c r="Q24" s="3">
        <f>IF(ISNUMBER(P24),SUMIF(A:A,A24,P:P),"")</f>
        <v>0.91081822795144407</v>
      </c>
      <c r="R24" s="3">
        <f t="shared" si="14"/>
        <v>7.8972567917669406E-2</v>
      </c>
      <c r="S24" s="7">
        <f t="shared" si="15"/>
        <v>12.662624837557789</v>
      </c>
    </row>
    <row r="25" spans="1:19" x14ac:dyDescent="0.3">
      <c r="A25" s="1">
        <v>35</v>
      </c>
      <c r="B25" s="5">
        <v>0.84375</v>
      </c>
      <c r="C25" s="1" t="s">
        <v>20</v>
      </c>
      <c r="D25" s="1">
        <v>7</v>
      </c>
      <c r="E25" s="1">
        <v>6</v>
      </c>
      <c r="F25" s="1" t="s">
        <v>42</v>
      </c>
      <c r="G25" s="1">
        <v>51.32</v>
      </c>
      <c r="H25" s="1">
        <f>1+COUNTIFS(A:A,A25,G:G,"&gt;"&amp;G25)</f>
        <v>6</v>
      </c>
      <c r="I25" s="2">
        <f>AVERAGEIF(A:A,A25,G:G)</f>
        <v>49.048999999999992</v>
      </c>
      <c r="J25" s="2">
        <f t="shared" si="8"/>
        <v>2.2710000000000079</v>
      </c>
      <c r="K25" s="2">
        <f t="shared" si="9"/>
        <v>92.271000000000015</v>
      </c>
      <c r="L25" s="2">
        <f t="shared" si="10"/>
        <v>253.72728268912547</v>
      </c>
      <c r="M25" s="2">
        <f>SUMIF(A:A,A25,L:L)</f>
        <v>3610.9517536045105</v>
      </c>
      <c r="N25" s="3">
        <f t="shared" si="11"/>
        <v>7.026604064589087E-2</v>
      </c>
      <c r="O25" s="6">
        <f t="shared" si="12"/>
        <v>14.231625843834701</v>
      </c>
      <c r="P25" s="3">
        <f t="shared" si="13"/>
        <v>7.026604064589087E-2</v>
      </c>
      <c r="Q25" s="3">
        <f>IF(ISNUMBER(P25),SUMIF(A:A,A25,P:P),"")</f>
        <v>0.91081822795144407</v>
      </c>
      <c r="R25" s="3">
        <f t="shared" si="14"/>
        <v>7.7146063275357252E-2</v>
      </c>
      <c r="S25" s="7">
        <f t="shared" si="15"/>
        <v>12.962424231949496</v>
      </c>
    </row>
    <row r="26" spans="1:19" x14ac:dyDescent="0.3">
      <c r="A26" s="1">
        <v>35</v>
      </c>
      <c r="B26" s="5">
        <v>0.84375</v>
      </c>
      <c r="C26" s="1" t="s">
        <v>20</v>
      </c>
      <c r="D26" s="1">
        <v>7</v>
      </c>
      <c r="E26" s="1">
        <v>8</v>
      </c>
      <c r="F26" s="1" t="s">
        <v>44</v>
      </c>
      <c r="G26" s="1">
        <v>36.409999999999997</v>
      </c>
      <c r="H26" s="1">
        <f>1+COUNTIFS(A:A,A26,G:G,"&gt;"&amp;G26)</f>
        <v>7</v>
      </c>
      <c r="I26" s="2">
        <f>AVERAGEIF(A:A,A26,G:G)</f>
        <v>49.048999999999992</v>
      </c>
      <c r="J26" s="2">
        <f t="shared" si="8"/>
        <v>-12.638999999999996</v>
      </c>
      <c r="K26" s="2">
        <f t="shared" si="9"/>
        <v>77.361000000000004</v>
      </c>
      <c r="L26" s="2">
        <f t="shared" si="10"/>
        <v>103.71637394264457</v>
      </c>
      <c r="M26" s="2">
        <f>SUMIF(A:A,A26,L:L)</f>
        <v>3610.9517536045105</v>
      </c>
      <c r="N26" s="3">
        <f t="shared" si="11"/>
        <v>2.8722724926776771E-2</v>
      </c>
      <c r="O26" s="6">
        <f t="shared" si="12"/>
        <v>34.815638228939399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35</v>
      </c>
      <c r="B27" s="5">
        <v>0.84375</v>
      </c>
      <c r="C27" s="1" t="s">
        <v>20</v>
      </c>
      <c r="D27" s="1">
        <v>7</v>
      </c>
      <c r="E27" s="1">
        <v>12</v>
      </c>
      <c r="F27" s="1" t="s">
        <v>47</v>
      </c>
      <c r="G27" s="1">
        <v>35.909999999999997</v>
      </c>
      <c r="H27" s="1">
        <f>1+COUNTIFS(A:A,A27,G:G,"&gt;"&amp;G27)</f>
        <v>8</v>
      </c>
      <c r="I27" s="2">
        <f>AVERAGEIF(A:A,A27,G:G)</f>
        <v>49.048999999999992</v>
      </c>
      <c r="J27" s="2">
        <f t="shared" si="8"/>
        <v>-13.138999999999996</v>
      </c>
      <c r="K27" s="2">
        <f t="shared" si="9"/>
        <v>76.861000000000004</v>
      </c>
      <c r="L27" s="2">
        <f t="shared" si="10"/>
        <v>100.65109184848627</v>
      </c>
      <c r="M27" s="2">
        <f>SUMIF(A:A,A27,L:L)</f>
        <v>3610.9517536045105</v>
      </c>
      <c r="N27" s="3">
        <f t="shared" si="11"/>
        <v>2.7873840116532912E-2</v>
      </c>
      <c r="O27" s="6">
        <f t="shared" si="12"/>
        <v>35.875932265496004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35</v>
      </c>
      <c r="B28" s="5">
        <v>0.84375</v>
      </c>
      <c r="C28" s="1" t="s">
        <v>20</v>
      </c>
      <c r="D28" s="1">
        <v>7</v>
      </c>
      <c r="E28" s="1">
        <v>11</v>
      </c>
      <c r="F28" s="1" t="s">
        <v>46</v>
      </c>
      <c r="G28" s="1">
        <v>31.63</v>
      </c>
      <c r="H28" s="1">
        <f>1+COUNTIFS(A:A,A28,G:G,"&gt;"&amp;G28)</f>
        <v>9</v>
      </c>
      <c r="I28" s="2">
        <f>AVERAGEIF(A:A,A28,G:G)</f>
        <v>49.048999999999992</v>
      </c>
      <c r="J28" s="2">
        <f t="shared" si="8"/>
        <v>-17.418999999999993</v>
      </c>
      <c r="K28" s="2">
        <f t="shared" si="9"/>
        <v>72.581000000000003</v>
      </c>
      <c r="L28" s="2">
        <f t="shared" si="10"/>
        <v>77.855924744340214</v>
      </c>
      <c r="M28" s="2">
        <f>SUMIF(A:A,A28,L:L)</f>
        <v>3610.9517536045105</v>
      </c>
      <c r="N28" s="3">
        <f t="shared" si="11"/>
        <v>2.1561053721258716E-2</v>
      </c>
      <c r="O28" s="6">
        <f t="shared" si="12"/>
        <v>46.379922471693597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35</v>
      </c>
      <c r="B29" s="5">
        <v>0.84375</v>
      </c>
      <c r="C29" s="1" t="s">
        <v>20</v>
      </c>
      <c r="D29" s="1">
        <v>7</v>
      </c>
      <c r="E29" s="1">
        <v>7</v>
      </c>
      <c r="F29" s="1" t="s">
        <v>43</v>
      </c>
      <c r="G29" s="1">
        <v>20.45</v>
      </c>
      <c r="H29" s="1">
        <f>1+COUNTIFS(A:A,A29,G:G,"&gt;"&amp;G29)</f>
        <v>10</v>
      </c>
      <c r="I29" s="2">
        <f>AVERAGEIF(A:A,A29,G:G)</f>
        <v>49.048999999999992</v>
      </c>
      <c r="J29" s="2">
        <f t="shared" si="8"/>
        <v>-28.598999999999993</v>
      </c>
      <c r="K29" s="2">
        <f t="shared" si="9"/>
        <v>61.40100000000001</v>
      </c>
      <c r="L29" s="2">
        <f t="shared" si="10"/>
        <v>39.807685632819158</v>
      </c>
      <c r="M29" s="2">
        <f>SUMIF(A:A,A29,L:L)</f>
        <v>3610.9517536045105</v>
      </c>
      <c r="N29" s="3">
        <f t="shared" si="11"/>
        <v>1.1024153283987382E-2</v>
      </c>
      <c r="O29" s="6">
        <f t="shared" si="12"/>
        <v>90.709914334419054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36</v>
      </c>
      <c r="B30" s="5">
        <v>0.86458333333333337</v>
      </c>
      <c r="C30" s="1" t="s">
        <v>20</v>
      </c>
      <c r="D30" s="1">
        <v>8</v>
      </c>
      <c r="E30" s="1">
        <v>4</v>
      </c>
      <c r="F30" s="1" t="s">
        <v>51</v>
      </c>
      <c r="G30" s="1">
        <v>72.37</v>
      </c>
      <c r="H30" s="1">
        <f>1+COUNTIFS(A:A,A30,G:G,"&gt;"&amp;G30)</f>
        <v>1</v>
      </c>
      <c r="I30" s="2">
        <f>AVERAGEIF(A:A,A30,G:G)</f>
        <v>54.514444444444443</v>
      </c>
      <c r="J30" s="2">
        <f t="shared" si="8"/>
        <v>17.855555555555561</v>
      </c>
      <c r="K30" s="2">
        <f t="shared" si="9"/>
        <v>107.85555555555555</v>
      </c>
      <c r="L30" s="2">
        <f t="shared" si="10"/>
        <v>646.34494595275203</v>
      </c>
      <c r="M30" s="2">
        <f>SUMIF(A:A,A30,L:L)</f>
        <v>2481.4758603388318</v>
      </c>
      <c r="N30" s="3">
        <f t="shared" si="11"/>
        <v>0.26046795630101244</v>
      </c>
      <c r="O30" s="6">
        <f t="shared" si="12"/>
        <v>3.8392438524927028</v>
      </c>
      <c r="P30" s="3">
        <f t="shared" si="13"/>
        <v>0.26046795630101244</v>
      </c>
      <c r="Q30" s="3">
        <f>IF(ISNUMBER(P30),SUMIF(A:A,A30,P:P),"")</f>
        <v>0.97471326764877464</v>
      </c>
      <c r="R30" s="3">
        <f t="shared" si="14"/>
        <v>0.26722520862911731</v>
      </c>
      <c r="S30" s="7">
        <f t="shared" si="15"/>
        <v>3.7421619207636323</v>
      </c>
    </row>
    <row r="31" spans="1:19" x14ac:dyDescent="0.3">
      <c r="A31" s="1">
        <v>36</v>
      </c>
      <c r="B31" s="5">
        <v>0.86458333333333337</v>
      </c>
      <c r="C31" s="1" t="s">
        <v>20</v>
      </c>
      <c r="D31" s="1">
        <v>8</v>
      </c>
      <c r="E31" s="1">
        <v>5</v>
      </c>
      <c r="F31" s="1" t="s">
        <v>52</v>
      </c>
      <c r="G31" s="1">
        <v>65.5</v>
      </c>
      <c r="H31" s="1">
        <f>1+COUNTIFS(A:A,A31,G:G,"&gt;"&amp;G31)</f>
        <v>2</v>
      </c>
      <c r="I31" s="2">
        <f>AVERAGEIF(A:A,A31,G:G)</f>
        <v>54.514444444444443</v>
      </c>
      <c r="J31" s="2">
        <f t="shared" si="8"/>
        <v>10.985555555555557</v>
      </c>
      <c r="K31" s="2">
        <f t="shared" si="9"/>
        <v>100.98555555555555</v>
      </c>
      <c r="L31" s="2">
        <f t="shared" si="10"/>
        <v>428.00433897965104</v>
      </c>
      <c r="M31" s="2">
        <f>SUMIF(A:A,A31,L:L)</f>
        <v>2481.4758603388318</v>
      </c>
      <c r="N31" s="3">
        <f t="shared" si="11"/>
        <v>0.17247975119178044</v>
      </c>
      <c r="O31" s="6">
        <f t="shared" si="12"/>
        <v>5.7977820184126934</v>
      </c>
      <c r="P31" s="3">
        <f t="shared" si="13"/>
        <v>0.17247975119178044</v>
      </c>
      <c r="Q31" s="3">
        <f>IF(ISNUMBER(P31),SUMIF(A:A,A31,P:P),"")</f>
        <v>0.97471326764877464</v>
      </c>
      <c r="R31" s="3">
        <f t="shared" si="14"/>
        <v>0.17695434843914662</v>
      </c>
      <c r="S31" s="7">
        <f t="shared" si="15"/>
        <v>5.6511750562823444</v>
      </c>
    </row>
    <row r="32" spans="1:19" x14ac:dyDescent="0.3">
      <c r="A32" s="1">
        <v>36</v>
      </c>
      <c r="B32" s="5">
        <v>0.86458333333333337</v>
      </c>
      <c r="C32" s="1" t="s">
        <v>20</v>
      </c>
      <c r="D32" s="1">
        <v>8</v>
      </c>
      <c r="E32" s="1">
        <v>3</v>
      </c>
      <c r="F32" s="1" t="s">
        <v>50</v>
      </c>
      <c r="G32" s="1">
        <v>65.09</v>
      </c>
      <c r="H32" s="1">
        <f>1+COUNTIFS(A:A,A32,G:G,"&gt;"&amp;G32)</f>
        <v>3</v>
      </c>
      <c r="I32" s="2">
        <f>AVERAGEIF(A:A,A32,G:G)</f>
        <v>54.514444444444443</v>
      </c>
      <c r="J32" s="2">
        <f t="shared" si="8"/>
        <v>10.57555555555556</v>
      </c>
      <c r="K32" s="2">
        <f t="shared" si="9"/>
        <v>100.57555555555555</v>
      </c>
      <c r="L32" s="2">
        <f t="shared" si="10"/>
        <v>417.60388234707057</v>
      </c>
      <c r="M32" s="2">
        <f>SUMIF(A:A,A32,L:L)</f>
        <v>2481.4758603388318</v>
      </c>
      <c r="N32" s="3">
        <f t="shared" si="11"/>
        <v>0.1682885129054002</v>
      </c>
      <c r="O32" s="6">
        <f t="shared" si="12"/>
        <v>5.9421762230564639</v>
      </c>
      <c r="P32" s="3">
        <f t="shared" si="13"/>
        <v>0.1682885129054002</v>
      </c>
      <c r="Q32" s="3">
        <f>IF(ISNUMBER(P32),SUMIF(A:A,A32,P:P),"")</f>
        <v>0.97471326764877464</v>
      </c>
      <c r="R32" s="3">
        <f t="shared" si="14"/>
        <v>0.17265437794988628</v>
      </c>
      <c r="S32" s="7">
        <f t="shared" si="15"/>
        <v>5.7919180033202204</v>
      </c>
    </row>
    <row r="33" spans="1:19" x14ac:dyDescent="0.3">
      <c r="A33" s="1">
        <v>36</v>
      </c>
      <c r="B33" s="5">
        <v>0.86458333333333337</v>
      </c>
      <c r="C33" s="1" t="s">
        <v>20</v>
      </c>
      <c r="D33" s="1">
        <v>8</v>
      </c>
      <c r="E33" s="1">
        <v>6</v>
      </c>
      <c r="F33" s="1" t="s">
        <v>53</v>
      </c>
      <c r="G33" s="1">
        <v>59.59</v>
      </c>
      <c r="H33" s="1">
        <f>1+COUNTIFS(A:A,A33,G:G,"&gt;"&amp;G33)</f>
        <v>4</v>
      </c>
      <c r="I33" s="2">
        <f>AVERAGEIF(A:A,A33,G:G)</f>
        <v>54.514444444444443</v>
      </c>
      <c r="J33" s="2">
        <f t="shared" si="8"/>
        <v>5.0755555555555603</v>
      </c>
      <c r="K33" s="2">
        <f t="shared" si="9"/>
        <v>95.075555555555553</v>
      </c>
      <c r="L33" s="2">
        <f t="shared" si="10"/>
        <v>300.2253421926228</v>
      </c>
      <c r="M33" s="2">
        <f>SUMIF(A:A,A33,L:L)</f>
        <v>2481.4758603388318</v>
      </c>
      <c r="N33" s="3">
        <f t="shared" si="11"/>
        <v>0.1209866059916572</v>
      </c>
      <c r="O33" s="6">
        <f t="shared" si="12"/>
        <v>8.2653777399868247</v>
      </c>
      <c r="P33" s="3">
        <f t="shared" si="13"/>
        <v>0.1209866059916572</v>
      </c>
      <c r="Q33" s="3">
        <f>IF(ISNUMBER(P33),SUMIF(A:A,A33,P:P),"")</f>
        <v>0.97471326764877464</v>
      </c>
      <c r="R33" s="3">
        <f t="shared" si="14"/>
        <v>0.12412532998909907</v>
      </c>
      <c r="S33" s="7">
        <f t="shared" si="15"/>
        <v>8.0563733452940021</v>
      </c>
    </row>
    <row r="34" spans="1:19" x14ac:dyDescent="0.3">
      <c r="A34" s="1">
        <v>36</v>
      </c>
      <c r="B34" s="5">
        <v>0.86458333333333337</v>
      </c>
      <c r="C34" s="1" t="s">
        <v>20</v>
      </c>
      <c r="D34" s="1">
        <v>8</v>
      </c>
      <c r="E34" s="1">
        <v>10</v>
      </c>
      <c r="F34" s="1" t="s">
        <v>55</v>
      </c>
      <c r="G34" s="1">
        <v>50.92</v>
      </c>
      <c r="H34" s="1">
        <f>1+COUNTIFS(A:A,A34,G:G,"&gt;"&amp;G34)</f>
        <v>5</v>
      </c>
      <c r="I34" s="2">
        <f>AVERAGEIF(A:A,A34,G:G)</f>
        <v>54.514444444444443</v>
      </c>
      <c r="J34" s="2">
        <f t="shared" si="8"/>
        <v>-3.5944444444444414</v>
      </c>
      <c r="K34" s="2">
        <f t="shared" si="9"/>
        <v>86.405555555555566</v>
      </c>
      <c r="L34" s="2">
        <f t="shared" si="10"/>
        <v>178.45444049747113</v>
      </c>
      <c r="M34" s="2">
        <f>SUMIF(A:A,A34,L:L)</f>
        <v>2481.4758603388318</v>
      </c>
      <c r="N34" s="3">
        <f t="shared" si="11"/>
        <v>7.1914638925040422E-2</v>
      </c>
      <c r="O34" s="6">
        <f t="shared" si="12"/>
        <v>13.905374690712707</v>
      </c>
      <c r="P34" s="3">
        <f t="shared" si="13"/>
        <v>7.1914638925040422E-2</v>
      </c>
      <c r="Q34" s="3">
        <f>IF(ISNUMBER(P34),SUMIF(A:A,A34,P:P),"")</f>
        <v>0.97471326764877464</v>
      </c>
      <c r="R34" s="3">
        <f t="shared" si="14"/>
        <v>7.3780301666062822E-2</v>
      </c>
      <c r="S34" s="7">
        <f t="shared" si="15"/>
        <v>13.553753202665151</v>
      </c>
    </row>
    <row r="35" spans="1:19" x14ac:dyDescent="0.3">
      <c r="A35" s="1">
        <v>36</v>
      </c>
      <c r="B35" s="5">
        <v>0.86458333333333337</v>
      </c>
      <c r="C35" s="1" t="s">
        <v>20</v>
      </c>
      <c r="D35" s="1">
        <v>8</v>
      </c>
      <c r="E35" s="1">
        <v>11</v>
      </c>
      <c r="F35" s="1" t="s">
        <v>56</v>
      </c>
      <c r="G35" s="1">
        <v>49.9</v>
      </c>
      <c r="H35" s="1">
        <f>1+COUNTIFS(A:A,A35,G:G,"&gt;"&amp;G35)</f>
        <v>6</v>
      </c>
      <c r="I35" s="2">
        <f>AVERAGEIF(A:A,A35,G:G)</f>
        <v>54.514444444444443</v>
      </c>
      <c r="J35" s="2">
        <f t="shared" si="8"/>
        <v>-4.6144444444444446</v>
      </c>
      <c r="K35" s="2">
        <f t="shared" si="9"/>
        <v>85.385555555555555</v>
      </c>
      <c r="L35" s="2">
        <f t="shared" si="10"/>
        <v>167.86050940193147</v>
      </c>
      <c r="M35" s="2">
        <f>SUMIF(A:A,A35,L:L)</f>
        <v>2481.4758603388318</v>
      </c>
      <c r="N35" s="3">
        <f t="shared" si="11"/>
        <v>6.7645433141151345E-2</v>
      </c>
      <c r="O35" s="6">
        <f t="shared" si="12"/>
        <v>14.782963957276536</v>
      </c>
      <c r="P35" s="3">
        <f t="shared" si="13"/>
        <v>6.7645433141151345E-2</v>
      </c>
      <c r="Q35" s="3">
        <f>IF(ISNUMBER(P35),SUMIF(A:A,A35,P:P),"")</f>
        <v>0.97471326764877464</v>
      </c>
      <c r="R35" s="3">
        <f t="shared" si="14"/>
        <v>6.9400340988819406E-2</v>
      </c>
      <c r="S35" s="7">
        <f t="shared" si="15"/>
        <v>14.40915110433107</v>
      </c>
    </row>
    <row r="36" spans="1:19" x14ac:dyDescent="0.3">
      <c r="A36" s="1">
        <v>36</v>
      </c>
      <c r="B36" s="5">
        <v>0.86458333333333337</v>
      </c>
      <c r="C36" s="1" t="s">
        <v>20</v>
      </c>
      <c r="D36" s="1">
        <v>8</v>
      </c>
      <c r="E36" s="1">
        <v>2</v>
      </c>
      <c r="F36" s="1" t="s">
        <v>49</v>
      </c>
      <c r="G36" s="1">
        <v>47.43</v>
      </c>
      <c r="H36" s="1">
        <f>1+COUNTIFS(A:A,A36,G:G,"&gt;"&amp;G36)</f>
        <v>7</v>
      </c>
      <c r="I36" s="2">
        <f>AVERAGEIF(A:A,A36,G:G)</f>
        <v>54.514444444444443</v>
      </c>
      <c r="J36" s="2">
        <f t="shared" si="8"/>
        <v>-7.0844444444444434</v>
      </c>
      <c r="K36" s="2">
        <f t="shared" si="9"/>
        <v>82.915555555555557</v>
      </c>
      <c r="L36" s="2">
        <f t="shared" si="10"/>
        <v>144.73917554816131</v>
      </c>
      <c r="M36" s="2">
        <f>SUMIF(A:A,A36,L:L)</f>
        <v>2481.4758603388318</v>
      </c>
      <c r="N36" s="3">
        <f t="shared" si="11"/>
        <v>5.832785958610856E-2</v>
      </c>
      <c r="O36" s="6">
        <f t="shared" si="12"/>
        <v>17.144465905245756</v>
      </c>
      <c r="P36" s="3">
        <f t="shared" si="13"/>
        <v>5.832785958610856E-2</v>
      </c>
      <c r="Q36" s="3">
        <f>IF(ISNUMBER(P36),SUMIF(A:A,A36,P:P),"")</f>
        <v>0.97471326764877464</v>
      </c>
      <c r="R36" s="3">
        <f t="shared" si="14"/>
        <v>5.9841044050634853E-2</v>
      </c>
      <c r="S36" s="7">
        <f t="shared" si="15"/>
        <v>16.710938384595096</v>
      </c>
    </row>
    <row r="37" spans="1:19" x14ac:dyDescent="0.3">
      <c r="A37" s="1">
        <v>36</v>
      </c>
      <c r="B37" s="5">
        <v>0.86458333333333337</v>
      </c>
      <c r="C37" s="1" t="s">
        <v>20</v>
      </c>
      <c r="D37" s="1">
        <v>8</v>
      </c>
      <c r="E37" s="1">
        <v>1</v>
      </c>
      <c r="F37" s="1" t="s">
        <v>48</v>
      </c>
      <c r="G37" s="1">
        <v>46.33</v>
      </c>
      <c r="H37" s="1">
        <f>1+COUNTIFS(A:A,A37,G:G,"&gt;"&amp;G37)</f>
        <v>8</v>
      </c>
      <c r="I37" s="2">
        <f>AVERAGEIF(A:A,A37,G:G)</f>
        <v>54.514444444444443</v>
      </c>
      <c r="J37" s="2">
        <f t="shared" si="8"/>
        <v>-8.1844444444444449</v>
      </c>
      <c r="K37" s="2">
        <f t="shared" si="9"/>
        <v>81.815555555555562</v>
      </c>
      <c r="L37" s="2">
        <f t="shared" si="10"/>
        <v>135.4948095027566</v>
      </c>
      <c r="M37" s="2">
        <f>SUMIF(A:A,A37,L:L)</f>
        <v>2481.4758603388318</v>
      </c>
      <c r="N37" s="3">
        <f t="shared" si="11"/>
        <v>5.4602509606623988E-2</v>
      </c>
      <c r="O37" s="6">
        <f t="shared" si="12"/>
        <v>18.314176531524975</v>
      </c>
      <c r="P37" s="3">
        <f t="shared" si="13"/>
        <v>5.4602509606623988E-2</v>
      </c>
      <c r="Q37" s="3">
        <f>IF(ISNUMBER(P37),SUMIF(A:A,A37,P:P),"")</f>
        <v>0.97471326764877464</v>
      </c>
      <c r="R37" s="3">
        <f t="shared" si="14"/>
        <v>5.6019048287233635E-2</v>
      </c>
      <c r="S37" s="7">
        <f t="shared" si="15"/>
        <v>17.851070851339209</v>
      </c>
    </row>
    <row r="38" spans="1:19" x14ac:dyDescent="0.3">
      <c r="A38" s="1">
        <v>36</v>
      </c>
      <c r="B38" s="5">
        <v>0.86458333333333337</v>
      </c>
      <c r="C38" s="1" t="s">
        <v>20</v>
      </c>
      <c r="D38" s="1">
        <v>8</v>
      </c>
      <c r="E38" s="1">
        <v>9</v>
      </c>
      <c r="F38" s="1" t="s">
        <v>54</v>
      </c>
      <c r="G38" s="1">
        <v>33.5</v>
      </c>
      <c r="H38" s="1">
        <f>1+COUNTIFS(A:A,A38,G:G,"&gt;"&amp;G38)</f>
        <v>9</v>
      </c>
      <c r="I38" s="2">
        <f>AVERAGEIF(A:A,A38,G:G)</f>
        <v>54.514444444444443</v>
      </c>
      <c r="J38" s="2">
        <f t="shared" si="8"/>
        <v>-21.014444444444443</v>
      </c>
      <c r="K38" s="2">
        <f t="shared" si="9"/>
        <v>68.98555555555555</v>
      </c>
      <c r="L38" s="2">
        <f t="shared" si="10"/>
        <v>62.748415916415247</v>
      </c>
      <c r="M38" s="2">
        <f>SUMIF(A:A,A38,L:L)</f>
        <v>2481.4758603388318</v>
      </c>
      <c r="N38" s="3">
        <f t="shared" si="11"/>
        <v>2.5286732351225572E-2</v>
      </c>
      <c r="O38" s="6">
        <f t="shared" si="12"/>
        <v>39.546430361593679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</sheetData>
  <autoFilter ref="A1:S1" xr:uid="{00000000-0009-0000-0000-000000000000}"/>
  <sortState xmlns:xlrd2="http://schemas.microsoft.com/office/spreadsheetml/2017/richdata2" ref="A2:T38">
    <sortCondition ref="B2:B38"/>
    <sortCondition ref="H2:H3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19052022 -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2022-05-18T23:10:13Z</cp:lastPrinted>
  <dcterms:created xsi:type="dcterms:W3CDTF">2016-03-11T05:58:01Z</dcterms:created>
  <dcterms:modified xsi:type="dcterms:W3CDTF">2022-05-18T23:10:53Z</dcterms:modified>
</cp:coreProperties>
</file>