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C11E777A-B56F-4B86-A925-4D50CAA31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5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05082022 - PREMIUM'!$A$7:$S$40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I78" i="1"/>
  <c r="J78" i="1" s="1"/>
  <c r="K78" i="1" s="1"/>
  <c r="L78" i="1" s="1"/>
  <c r="H83" i="1"/>
  <c r="I83" i="1"/>
  <c r="J83" i="1" s="1"/>
  <c r="K83" i="1" s="1"/>
  <c r="L83" i="1" s="1"/>
  <c r="H84" i="1"/>
  <c r="I84" i="1"/>
  <c r="J84" i="1" s="1"/>
  <c r="K84" i="1" s="1"/>
  <c r="L84" i="1" s="1"/>
  <c r="H82" i="1"/>
  <c r="I82" i="1"/>
  <c r="J82" i="1" s="1"/>
  <c r="K82" i="1" s="1"/>
  <c r="L82" i="1" s="1"/>
  <c r="H85" i="1"/>
  <c r="I85" i="1"/>
  <c r="J85" i="1" s="1"/>
  <c r="K85" i="1" s="1"/>
  <c r="L85" i="1" s="1"/>
  <c r="H80" i="1"/>
  <c r="I80" i="1"/>
  <c r="J80" i="1" s="1"/>
  <c r="K80" i="1" s="1"/>
  <c r="L80" i="1" s="1"/>
  <c r="H81" i="1"/>
  <c r="I81" i="1"/>
  <c r="J81" i="1" s="1"/>
  <c r="K81" i="1" s="1"/>
  <c r="L81" i="1" s="1"/>
  <c r="H77" i="1"/>
  <c r="I77" i="1"/>
  <c r="J77" i="1" s="1"/>
  <c r="K77" i="1" s="1"/>
  <c r="L77" i="1" s="1"/>
  <c r="H79" i="1"/>
  <c r="I79" i="1"/>
  <c r="J79" i="1" s="1"/>
  <c r="K79" i="1" s="1"/>
  <c r="L79" i="1" s="1"/>
  <c r="H63" i="1"/>
  <c r="I63" i="1"/>
  <c r="J63" i="1" s="1"/>
  <c r="K63" i="1" s="1"/>
  <c r="L63" i="1" s="1"/>
  <c r="H75" i="1"/>
  <c r="I75" i="1"/>
  <c r="J75" i="1" s="1"/>
  <c r="K75" i="1" s="1"/>
  <c r="L75" i="1" s="1"/>
  <c r="H73" i="1"/>
  <c r="I73" i="1"/>
  <c r="J73" i="1" s="1"/>
  <c r="K73" i="1" s="1"/>
  <c r="L73" i="1" s="1"/>
  <c r="H68" i="1"/>
  <c r="I68" i="1"/>
  <c r="J68" i="1" s="1"/>
  <c r="K68" i="1" s="1"/>
  <c r="L68" i="1" s="1"/>
  <c r="H71" i="1"/>
  <c r="I71" i="1"/>
  <c r="J71" i="1" s="1"/>
  <c r="K71" i="1" s="1"/>
  <c r="L71" i="1" s="1"/>
  <c r="H67" i="1"/>
  <c r="I67" i="1"/>
  <c r="J67" i="1" s="1"/>
  <c r="K67" i="1" s="1"/>
  <c r="L67" i="1" s="1"/>
  <c r="H66" i="1"/>
  <c r="I66" i="1"/>
  <c r="J66" i="1" s="1"/>
  <c r="K66" i="1" s="1"/>
  <c r="L66" i="1" s="1"/>
  <c r="H65" i="1"/>
  <c r="I65" i="1"/>
  <c r="J65" i="1" s="1"/>
  <c r="K65" i="1" s="1"/>
  <c r="L65" i="1" s="1"/>
  <c r="H64" i="1"/>
  <c r="I64" i="1"/>
  <c r="J64" i="1" s="1"/>
  <c r="K64" i="1" s="1"/>
  <c r="L64" i="1" s="1"/>
  <c r="H70" i="1"/>
  <c r="I70" i="1"/>
  <c r="J70" i="1" s="1"/>
  <c r="K70" i="1" s="1"/>
  <c r="L70" i="1" s="1"/>
  <c r="H69" i="1"/>
  <c r="I69" i="1"/>
  <c r="J69" i="1" s="1"/>
  <c r="K69" i="1" s="1"/>
  <c r="L69" i="1" s="1"/>
  <c r="H72" i="1"/>
  <c r="I72" i="1"/>
  <c r="J72" i="1" s="1"/>
  <c r="K72" i="1" s="1"/>
  <c r="L72" i="1" s="1"/>
  <c r="H74" i="1"/>
  <c r="I74" i="1"/>
  <c r="J74" i="1" s="1"/>
  <c r="K74" i="1" s="1"/>
  <c r="L74" i="1" s="1"/>
  <c r="H57" i="1"/>
  <c r="I57" i="1"/>
  <c r="J57" i="1" s="1"/>
  <c r="K57" i="1" s="1"/>
  <c r="L57" i="1" s="1"/>
  <c r="H56" i="1"/>
  <c r="I56" i="1"/>
  <c r="J56" i="1" s="1"/>
  <c r="K56" i="1" s="1"/>
  <c r="L56" i="1" s="1"/>
  <c r="H55" i="1"/>
  <c r="I55" i="1"/>
  <c r="J55" i="1" s="1"/>
  <c r="K55" i="1" s="1"/>
  <c r="L55" i="1" s="1"/>
  <c r="H54" i="1"/>
  <c r="I54" i="1"/>
  <c r="J54" i="1" s="1"/>
  <c r="K54" i="1" s="1"/>
  <c r="L54" i="1" s="1"/>
  <c r="H53" i="1"/>
  <c r="I53" i="1"/>
  <c r="J53" i="1" s="1"/>
  <c r="K53" i="1" s="1"/>
  <c r="L53" i="1" s="1"/>
  <c r="H59" i="1"/>
  <c r="I59" i="1"/>
  <c r="J59" i="1" s="1"/>
  <c r="K59" i="1" s="1"/>
  <c r="L59" i="1" s="1"/>
  <c r="H60" i="1"/>
  <c r="I60" i="1"/>
  <c r="J60" i="1" s="1"/>
  <c r="K60" i="1" s="1"/>
  <c r="L60" i="1" s="1"/>
  <c r="H61" i="1"/>
  <c r="I61" i="1"/>
  <c r="J61" i="1" s="1"/>
  <c r="K61" i="1" s="1"/>
  <c r="L61" i="1" s="1"/>
  <c r="H58" i="1"/>
  <c r="I58" i="1"/>
  <c r="J58" i="1" s="1"/>
  <c r="K58" i="1" s="1"/>
  <c r="L58" i="1" s="1"/>
  <c r="H8" i="1"/>
  <c r="I8" i="1"/>
  <c r="J8" i="1" s="1"/>
  <c r="K8" i="1" s="1"/>
  <c r="L8" i="1" s="1"/>
  <c r="H9" i="1"/>
  <c r="I9" i="1"/>
  <c r="J9" i="1" s="1"/>
  <c r="K9" i="1" s="1"/>
  <c r="L9" i="1" s="1"/>
  <c r="H14" i="1"/>
  <c r="I14" i="1"/>
  <c r="J14" i="1" s="1"/>
  <c r="K14" i="1" s="1"/>
  <c r="L14" i="1" s="1"/>
  <c r="H10" i="1"/>
  <c r="I10" i="1"/>
  <c r="J10" i="1" s="1"/>
  <c r="K10" i="1" s="1"/>
  <c r="L10" i="1" s="1"/>
  <c r="H12" i="1"/>
  <c r="I12" i="1"/>
  <c r="J12" i="1" s="1"/>
  <c r="K12" i="1" s="1"/>
  <c r="L12" i="1" s="1"/>
  <c r="H11" i="1"/>
  <c r="I11" i="1"/>
  <c r="J11" i="1" s="1"/>
  <c r="K11" i="1" s="1"/>
  <c r="L11" i="1" s="1"/>
  <c r="H13" i="1"/>
  <c r="I13" i="1"/>
  <c r="J13" i="1" s="1"/>
  <c r="K13" i="1" s="1"/>
  <c r="L13" i="1" s="1"/>
  <c r="H15" i="1"/>
  <c r="I15" i="1"/>
  <c r="J15" i="1" s="1"/>
  <c r="K15" i="1" s="1"/>
  <c r="L15" i="1" s="1"/>
  <c r="H21" i="1"/>
  <c r="I21" i="1"/>
  <c r="J21" i="1" s="1"/>
  <c r="K21" i="1" s="1"/>
  <c r="L21" i="1" s="1"/>
  <c r="H22" i="1"/>
  <c r="I22" i="1"/>
  <c r="J22" i="1" s="1"/>
  <c r="K22" i="1" s="1"/>
  <c r="L22" i="1" s="1"/>
  <c r="H20" i="1"/>
  <c r="I20" i="1"/>
  <c r="J20" i="1" s="1"/>
  <c r="K20" i="1" s="1"/>
  <c r="L20" i="1" s="1"/>
  <c r="H19" i="1"/>
  <c r="I19" i="1"/>
  <c r="J19" i="1" s="1"/>
  <c r="K19" i="1" s="1"/>
  <c r="L19" i="1" s="1"/>
  <c r="H23" i="1"/>
  <c r="I23" i="1"/>
  <c r="J23" i="1" s="1"/>
  <c r="K23" i="1" s="1"/>
  <c r="L23" i="1" s="1"/>
  <c r="H24" i="1"/>
  <c r="I24" i="1"/>
  <c r="J24" i="1" s="1"/>
  <c r="K24" i="1" s="1"/>
  <c r="L24" i="1" s="1"/>
  <c r="H17" i="1"/>
  <c r="I17" i="1"/>
  <c r="J17" i="1" s="1"/>
  <c r="K17" i="1" s="1"/>
  <c r="L17" i="1" s="1"/>
  <c r="H18" i="1"/>
  <c r="I18" i="1"/>
  <c r="J18" i="1" s="1"/>
  <c r="K18" i="1" s="1"/>
  <c r="L18" i="1" s="1"/>
  <c r="H30" i="1"/>
  <c r="I30" i="1"/>
  <c r="J30" i="1" s="1"/>
  <c r="K30" i="1" s="1"/>
  <c r="L30" i="1" s="1"/>
  <c r="H26" i="1"/>
  <c r="I26" i="1"/>
  <c r="J26" i="1" s="1"/>
  <c r="K26" i="1" s="1"/>
  <c r="L26" i="1" s="1"/>
  <c r="H35" i="1"/>
  <c r="I35" i="1"/>
  <c r="J35" i="1" s="1"/>
  <c r="K35" i="1" s="1"/>
  <c r="L35" i="1" s="1"/>
  <c r="H39" i="1"/>
  <c r="I39" i="1"/>
  <c r="J39" i="1" s="1"/>
  <c r="K39" i="1" s="1"/>
  <c r="L39" i="1" s="1"/>
  <c r="H29" i="1"/>
  <c r="I29" i="1"/>
  <c r="J29" i="1" s="1"/>
  <c r="K29" i="1" s="1"/>
  <c r="L29" i="1" s="1"/>
  <c r="H33" i="1"/>
  <c r="I33" i="1"/>
  <c r="J33" i="1" s="1"/>
  <c r="K33" i="1" s="1"/>
  <c r="L33" i="1" s="1"/>
  <c r="H27" i="1"/>
  <c r="I27" i="1"/>
  <c r="J27" i="1" s="1"/>
  <c r="K27" i="1" s="1"/>
  <c r="L27" i="1" s="1"/>
  <c r="H40" i="1"/>
  <c r="I40" i="1"/>
  <c r="J40" i="1" s="1"/>
  <c r="K40" i="1" s="1"/>
  <c r="L40" i="1" s="1"/>
  <c r="H28" i="1"/>
  <c r="I28" i="1"/>
  <c r="J28" i="1" s="1"/>
  <c r="K28" i="1" s="1"/>
  <c r="L28" i="1" s="1"/>
  <c r="H36" i="1"/>
  <c r="I36" i="1"/>
  <c r="J36" i="1" s="1"/>
  <c r="K36" i="1" s="1"/>
  <c r="L36" i="1" s="1"/>
  <c r="H34" i="1"/>
  <c r="I34" i="1"/>
  <c r="J34" i="1" s="1"/>
  <c r="K34" i="1" s="1"/>
  <c r="L34" i="1" s="1"/>
  <c r="H37" i="1"/>
  <c r="I37" i="1"/>
  <c r="J37" i="1" s="1"/>
  <c r="K37" i="1" s="1"/>
  <c r="L37" i="1" s="1"/>
  <c r="H38" i="1"/>
  <c r="I38" i="1"/>
  <c r="J38" i="1" s="1"/>
  <c r="K38" i="1" s="1"/>
  <c r="L38" i="1" s="1"/>
  <c r="H31" i="1"/>
  <c r="I31" i="1"/>
  <c r="J31" i="1" s="1"/>
  <c r="K31" i="1" s="1"/>
  <c r="L31" i="1" s="1"/>
  <c r="H32" i="1"/>
  <c r="I32" i="1"/>
  <c r="J32" i="1" s="1"/>
  <c r="K32" i="1" s="1"/>
  <c r="L32" i="1" s="1"/>
  <c r="H44" i="1"/>
  <c r="I44" i="1"/>
  <c r="J44" i="1" s="1"/>
  <c r="K44" i="1" s="1"/>
  <c r="L44" i="1" s="1"/>
  <c r="H50" i="1"/>
  <c r="I50" i="1"/>
  <c r="J50" i="1" s="1"/>
  <c r="K50" i="1" s="1"/>
  <c r="L50" i="1" s="1"/>
  <c r="H42" i="1"/>
  <c r="I42" i="1"/>
  <c r="J42" i="1" s="1"/>
  <c r="K42" i="1" s="1"/>
  <c r="L42" i="1" s="1"/>
  <c r="H46" i="1"/>
  <c r="I46" i="1"/>
  <c r="J46" i="1" s="1"/>
  <c r="K46" i="1" s="1"/>
  <c r="L46" i="1" s="1"/>
  <c r="H43" i="1"/>
  <c r="I43" i="1"/>
  <c r="J43" i="1" s="1"/>
  <c r="K43" i="1" s="1"/>
  <c r="L43" i="1" s="1"/>
  <c r="H48" i="1"/>
  <c r="I48" i="1"/>
  <c r="J48" i="1" s="1"/>
  <c r="K48" i="1" s="1"/>
  <c r="L48" i="1" s="1"/>
  <c r="H49" i="1"/>
  <c r="I49" i="1"/>
  <c r="J49" i="1" s="1"/>
  <c r="K49" i="1" s="1"/>
  <c r="L49" i="1" s="1"/>
  <c r="H47" i="1"/>
  <c r="I47" i="1"/>
  <c r="J47" i="1" s="1"/>
  <c r="K47" i="1" s="1"/>
  <c r="L47" i="1" s="1"/>
  <c r="H45" i="1"/>
  <c r="I45" i="1"/>
  <c r="J45" i="1" s="1"/>
  <c r="K45" i="1" s="1"/>
  <c r="L45" i="1" s="1"/>
  <c r="H51" i="1"/>
  <c r="I51" i="1"/>
  <c r="J51" i="1" s="1"/>
  <c r="K51" i="1" s="1"/>
  <c r="L51" i="1" s="1"/>
  <c r="M82" i="1" l="1"/>
  <c r="N82" i="1" s="1"/>
  <c r="O82" i="1" s="1"/>
  <c r="P82" i="1" s="1"/>
  <c r="M85" i="1"/>
  <c r="N85" i="1" s="1"/>
  <c r="O85" i="1" s="1"/>
  <c r="P85" i="1" s="1"/>
  <c r="M83" i="1"/>
  <c r="N83" i="1" s="1"/>
  <c r="O83" i="1" s="1"/>
  <c r="P83" i="1" s="1"/>
  <c r="M84" i="1"/>
  <c r="N84" i="1" s="1"/>
  <c r="O84" i="1" s="1"/>
  <c r="P84" i="1" s="1"/>
  <c r="M78" i="1"/>
  <c r="N78" i="1" s="1"/>
  <c r="O78" i="1" s="1"/>
  <c r="P78" i="1" s="1"/>
  <c r="M79" i="1"/>
  <c r="N79" i="1" s="1"/>
  <c r="O79" i="1" s="1"/>
  <c r="P79" i="1" s="1"/>
  <c r="M77" i="1"/>
  <c r="N77" i="1" s="1"/>
  <c r="O77" i="1" s="1"/>
  <c r="P77" i="1" s="1"/>
  <c r="M81" i="1"/>
  <c r="N81" i="1" s="1"/>
  <c r="O81" i="1" s="1"/>
  <c r="P81" i="1" s="1"/>
  <c r="M80" i="1"/>
  <c r="N80" i="1" s="1"/>
  <c r="O80" i="1" s="1"/>
  <c r="P80" i="1" s="1"/>
  <c r="M71" i="1"/>
  <c r="N71" i="1" s="1"/>
  <c r="O71" i="1" s="1"/>
  <c r="P71" i="1" s="1"/>
  <c r="M66" i="1"/>
  <c r="N66" i="1" s="1"/>
  <c r="O66" i="1" s="1"/>
  <c r="P66" i="1" s="1"/>
  <c r="M70" i="1"/>
  <c r="N70" i="1" s="1"/>
  <c r="O70" i="1" s="1"/>
  <c r="P70" i="1" s="1"/>
  <c r="M69" i="1"/>
  <c r="N69" i="1" s="1"/>
  <c r="O69" i="1" s="1"/>
  <c r="P69" i="1" s="1"/>
  <c r="M67" i="1"/>
  <c r="N67" i="1" s="1"/>
  <c r="O67" i="1" s="1"/>
  <c r="P67" i="1" s="1"/>
  <c r="M65" i="1"/>
  <c r="N65" i="1" s="1"/>
  <c r="O65" i="1" s="1"/>
  <c r="P65" i="1" s="1"/>
  <c r="M68" i="1"/>
  <c r="N68" i="1" s="1"/>
  <c r="O68" i="1" s="1"/>
  <c r="P68" i="1" s="1"/>
  <c r="M64" i="1"/>
  <c r="N64" i="1" s="1"/>
  <c r="O64" i="1" s="1"/>
  <c r="P64" i="1" s="1"/>
  <c r="M74" i="1"/>
  <c r="N74" i="1" s="1"/>
  <c r="O74" i="1" s="1"/>
  <c r="P74" i="1" s="1"/>
  <c r="M72" i="1"/>
  <c r="N72" i="1" s="1"/>
  <c r="O72" i="1" s="1"/>
  <c r="P72" i="1" s="1"/>
  <c r="M63" i="1"/>
  <c r="N63" i="1" s="1"/>
  <c r="O63" i="1" s="1"/>
  <c r="P63" i="1" s="1"/>
  <c r="M73" i="1"/>
  <c r="N73" i="1" s="1"/>
  <c r="O73" i="1" s="1"/>
  <c r="P73" i="1" s="1"/>
  <c r="M75" i="1"/>
  <c r="N75" i="1" s="1"/>
  <c r="O75" i="1" s="1"/>
  <c r="P75" i="1" s="1"/>
  <c r="M58" i="1"/>
  <c r="N58" i="1" s="1"/>
  <c r="O58" i="1" s="1"/>
  <c r="P58" i="1" s="1"/>
  <c r="M56" i="1"/>
  <c r="N56" i="1" s="1"/>
  <c r="O56" i="1" s="1"/>
  <c r="P56" i="1" s="1"/>
  <c r="M53" i="1"/>
  <c r="N53" i="1" s="1"/>
  <c r="O53" i="1" s="1"/>
  <c r="P53" i="1" s="1"/>
  <c r="M55" i="1"/>
  <c r="N55" i="1" s="1"/>
  <c r="O55" i="1" s="1"/>
  <c r="P55" i="1" s="1"/>
  <c r="M61" i="1"/>
  <c r="N61" i="1" s="1"/>
  <c r="O61" i="1" s="1"/>
  <c r="P61" i="1" s="1"/>
  <c r="M59" i="1"/>
  <c r="N59" i="1" s="1"/>
  <c r="O59" i="1" s="1"/>
  <c r="P59" i="1" s="1"/>
  <c r="M57" i="1"/>
  <c r="N57" i="1" s="1"/>
  <c r="O57" i="1" s="1"/>
  <c r="P57" i="1" s="1"/>
  <c r="M60" i="1"/>
  <c r="N60" i="1" s="1"/>
  <c r="O60" i="1" s="1"/>
  <c r="P60" i="1" s="1"/>
  <c r="M54" i="1"/>
  <c r="N54" i="1" s="1"/>
  <c r="O54" i="1" s="1"/>
  <c r="P54" i="1" s="1"/>
  <c r="M44" i="1"/>
  <c r="N44" i="1" s="1"/>
  <c r="O44" i="1" s="1"/>
  <c r="P44" i="1" s="1"/>
  <c r="M50" i="1"/>
  <c r="N50" i="1" s="1"/>
  <c r="O50" i="1" s="1"/>
  <c r="P50" i="1" s="1"/>
  <c r="M28" i="1"/>
  <c r="N28" i="1" s="1"/>
  <c r="O28" i="1" s="1"/>
  <c r="P28" i="1" s="1"/>
  <c r="M37" i="1"/>
  <c r="N37" i="1" s="1"/>
  <c r="O37" i="1" s="1"/>
  <c r="P37" i="1" s="1"/>
  <c r="M32" i="1"/>
  <c r="N32" i="1" s="1"/>
  <c r="O32" i="1" s="1"/>
  <c r="P32" i="1" s="1"/>
  <c r="M34" i="1"/>
  <c r="N34" i="1" s="1"/>
  <c r="O34" i="1" s="1"/>
  <c r="P34" i="1" s="1"/>
  <c r="M31" i="1"/>
  <c r="N31" i="1" s="1"/>
  <c r="O31" i="1" s="1"/>
  <c r="P31" i="1" s="1"/>
  <c r="M36" i="1"/>
  <c r="N36" i="1" s="1"/>
  <c r="O36" i="1" s="1"/>
  <c r="P36" i="1" s="1"/>
  <c r="M38" i="1"/>
  <c r="N38" i="1" s="1"/>
  <c r="O38" i="1" s="1"/>
  <c r="P38" i="1" s="1"/>
  <c r="M47" i="1"/>
  <c r="N47" i="1" s="1"/>
  <c r="O47" i="1" s="1"/>
  <c r="P47" i="1" s="1"/>
  <c r="M45" i="1"/>
  <c r="N45" i="1" s="1"/>
  <c r="O45" i="1" s="1"/>
  <c r="P45" i="1" s="1"/>
  <c r="M42" i="1"/>
  <c r="N42" i="1" s="1"/>
  <c r="O42" i="1" s="1"/>
  <c r="P42" i="1" s="1"/>
  <c r="M48" i="1"/>
  <c r="N48" i="1" s="1"/>
  <c r="O48" i="1" s="1"/>
  <c r="P48" i="1" s="1"/>
  <c r="M43" i="1"/>
  <c r="N43" i="1" s="1"/>
  <c r="O43" i="1" s="1"/>
  <c r="P43" i="1" s="1"/>
  <c r="M51" i="1"/>
  <c r="N51" i="1" s="1"/>
  <c r="O51" i="1" s="1"/>
  <c r="P51" i="1" s="1"/>
  <c r="M46" i="1"/>
  <c r="N46" i="1" s="1"/>
  <c r="O46" i="1" s="1"/>
  <c r="P46" i="1" s="1"/>
  <c r="M12" i="1"/>
  <c r="N12" i="1" s="1"/>
  <c r="O12" i="1" s="1"/>
  <c r="P12" i="1" s="1"/>
  <c r="M9" i="1"/>
  <c r="N9" i="1" s="1"/>
  <c r="O9" i="1" s="1"/>
  <c r="P9" i="1" s="1"/>
  <c r="M10" i="1"/>
  <c r="N10" i="1" s="1"/>
  <c r="O10" i="1" s="1"/>
  <c r="P10" i="1" s="1"/>
  <c r="M13" i="1"/>
  <c r="N13" i="1" s="1"/>
  <c r="O13" i="1" s="1"/>
  <c r="P13" i="1" s="1"/>
  <c r="M14" i="1"/>
  <c r="N14" i="1" s="1"/>
  <c r="O14" i="1" s="1"/>
  <c r="P14" i="1" s="1"/>
  <c r="M11" i="1"/>
  <c r="N11" i="1" s="1"/>
  <c r="O11" i="1" s="1"/>
  <c r="P11" i="1" s="1"/>
  <c r="M15" i="1"/>
  <c r="N15" i="1" s="1"/>
  <c r="O15" i="1" s="1"/>
  <c r="P15" i="1" s="1"/>
  <c r="M49" i="1"/>
  <c r="N49" i="1" s="1"/>
  <c r="O49" i="1" s="1"/>
  <c r="P49" i="1" s="1"/>
  <c r="M33" i="1"/>
  <c r="N33" i="1" s="1"/>
  <c r="O33" i="1" s="1"/>
  <c r="P33" i="1" s="1"/>
  <c r="M26" i="1"/>
  <c r="N26" i="1" s="1"/>
  <c r="O26" i="1" s="1"/>
  <c r="P26" i="1" s="1"/>
  <c r="M29" i="1"/>
  <c r="N29" i="1" s="1"/>
  <c r="O29" i="1" s="1"/>
  <c r="P29" i="1" s="1"/>
  <c r="M40" i="1"/>
  <c r="N40" i="1" s="1"/>
  <c r="O40" i="1" s="1"/>
  <c r="P40" i="1" s="1"/>
  <c r="M30" i="1"/>
  <c r="N30" i="1" s="1"/>
  <c r="O30" i="1" s="1"/>
  <c r="P30" i="1" s="1"/>
  <c r="M39" i="1"/>
  <c r="N39" i="1" s="1"/>
  <c r="O39" i="1" s="1"/>
  <c r="P39" i="1" s="1"/>
  <c r="M27" i="1"/>
  <c r="N27" i="1" s="1"/>
  <c r="O27" i="1" s="1"/>
  <c r="P27" i="1" s="1"/>
  <c r="M35" i="1"/>
  <c r="N35" i="1" s="1"/>
  <c r="O35" i="1" s="1"/>
  <c r="P35" i="1" s="1"/>
  <c r="M20" i="1"/>
  <c r="N20" i="1" s="1"/>
  <c r="O20" i="1" s="1"/>
  <c r="P20" i="1" s="1"/>
  <c r="M24" i="1"/>
  <c r="N24" i="1" s="1"/>
  <c r="O24" i="1" s="1"/>
  <c r="P24" i="1" s="1"/>
  <c r="M23" i="1"/>
  <c r="N23" i="1" s="1"/>
  <c r="O23" i="1" s="1"/>
  <c r="P23" i="1" s="1"/>
  <c r="M18" i="1"/>
  <c r="N18" i="1" s="1"/>
  <c r="O18" i="1" s="1"/>
  <c r="P18" i="1" s="1"/>
  <c r="M22" i="1"/>
  <c r="N22" i="1" s="1"/>
  <c r="O22" i="1" s="1"/>
  <c r="P22" i="1" s="1"/>
  <c r="M19" i="1"/>
  <c r="N19" i="1" s="1"/>
  <c r="O19" i="1" s="1"/>
  <c r="P19" i="1" s="1"/>
  <c r="M17" i="1"/>
  <c r="N17" i="1" s="1"/>
  <c r="O17" i="1" s="1"/>
  <c r="P17" i="1" s="1"/>
  <c r="M21" i="1"/>
  <c r="N21" i="1" s="1"/>
  <c r="O21" i="1" s="1"/>
  <c r="P21" i="1" s="1"/>
  <c r="M8" i="1"/>
  <c r="N8" i="1" s="1"/>
  <c r="O8" i="1" s="1"/>
  <c r="P8" i="1" s="1"/>
  <c r="Q82" i="1" l="1"/>
  <c r="R82" i="1" s="1"/>
  <c r="S82" i="1" s="1"/>
  <c r="Q84" i="1"/>
  <c r="R84" i="1" s="1"/>
  <c r="S84" i="1" s="1"/>
  <c r="Q83" i="1"/>
  <c r="R83" i="1" s="1"/>
  <c r="S83" i="1" s="1"/>
  <c r="Q78" i="1"/>
  <c r="R78" i="1" s="1"/>
  <c r="S78" i="1" s="1"/>
  <c r="Q85" i="1"/>
  <c r="R85" i="1" s="1"/>
  <c r="S85" i="1" s="1"/>
  <c r="Q80" i="1"/>
  <c r="R80" i="1" s="1"/>
  <c r="S80" i="1" s="1"/>
  <c r="Q79" i="1"/>
  <c r="R79" i="1" s="1"/>
  <c r="S79" i="1" s="1"/>
  <c r="Q77" i="1"/>
  <c r="R77" i="1" s="1"/>
  <c r="S77" i="1" s="1"/>
  <c r="Q81" i="1"/>
  <c r="R81" i="1" s="1"/>
  <c r="S81" i="1" s="1"/>
  <c r="Q68" i="1"/>
  <c r="R68" i="1" s="1"/>
  <c r="S68" i="1" s="1"/>
  <c r="Q72" i="1"/>
  <c r="R72" i="1" s="1"/>
  <c r="S72" i="1" s="1"/>
  <c r="Q69" i="1"/>
  <c r="R69" i="1" s="1"/>
  <c r="S69" i="1" s="1"/>
  <c r="Q63" i="1"/>
  <c r="R63" i="1" s="1"/>
  <c r="S63" i="1" s="1"/>
  <c r="Q74" i="1"/>
  <c r="R74" i="1" s="1"/>
  <c r="S74" i="1" s="1"/>
  <c r="Q73" i="1"/>
  <c r="R73" i="1" s="1"/>
  <c r="S73" i="1" s="1"/>
  <c r="Q64" i="1"/>
  <c r="R64" i="1" s="1"/>
  <c r="S64" i="1" s="1"/>
  <c r="Q70" i="1"/>
  <c r="R70" i="1" s="1"/>
  <c r="S70" i="1" s="1"/>
  <c r="Q71" i="1"/>
  <c r="R71" i="1" s="1"/>
  <c r="S71" i="1" s="1"/>
  <c r="Q67" i="1"/>
  <c r="R67" i="1" s="1"/>
  <c r="S67" i="1" s="1"/>
  <c r="Q75" i="1"/>
  <c r="R75" i="1" s="1"/>
  <c r="S75" i="1" s="1"/>
  <c r="Q65" i="1"/>
  <c r="R65" i="1" s="1"/>
  <c r="S65" i="1" s="1"/>
  <c r="Q66" i="1"/>
  <c r="R66" i="1" s="1"/>
  <c r="S66" i="1" s="1"/>
  <c r="Q56" i="1"/>
  <c r="R56" i="1" s="1"/>
  <c r="S56" i="1" s="1"/>
  <c r="Q54" i="1"/>
  <c r="R54" i="1" s="1"/>
  <c r="S54" i="1" s="1"/>
  <c r="Q60" i="1"/>
  <c r="R60" i="1" s="1"/>
  <c r="S60" i="1" s="1"/>
  <c r="Q57" i="1"/>
  <c r="R57" i="1" s="1"/>
  <c r="S57" i="1" s="1"/>
  <c r="Q53" i="1"/>
  <c r="R53" i="1" s="1"/>
  <c r="S53" i="1" s="1"/>
  <c r="Q55" i="1"/>
  <c r="R55" i="1" s="1"/>
  <c r="S55" i="1" s="1"/>
  <c r="Q61" i="1"/>
  <c r="R61" i="1" s="1"/>
  <c r="S61" i="1" s="1"/>
  <c r="Q58" i="1"/>
  <c r="R58" i="1" s="1"/>
  <c r="S58" i="1" s="1"/>
  <c r="Q59" i="1"/>
  <c r="R59" i="1" s="1"/>
  <c r="S59" i="1" s="1"/>
  <c r="Q17" i="1"/>
  <c r="R17" i="1" s="1"/>
  <c r="S17" i="1" s="1"/>
  <c r="Q24" i="1"/>
  <c r="R24" i="1" s="1"/>
  <c r="S24" i="1" s="1"/>
  <c r="Q49" i="1"/>
  <c r="R49" i="1" s="1"/>
  <c r="S49" i="1" s="1"/>
  <c r="Q51" i="1"/>
  <c r="R51" i="1" s="1"/>
  <c r="S51" i="1" s="1"/>
  <c r="Q19" i="1"/>
  <c r="R19" i="1" s="1"/>
  <c r="S19" i="1" s="1"/>
  <c r="Q11" i="1"/>
  <c r="R11" i="1" s="1"/>
  <c r="S11" i="1" s="1"/>
  <c r="Q10" i="1"/>
  <c r="R10" i="1" s="1"/>
  <c r="S10" i="1" s="1"/>
  <c r="Q22" i="1"/>
  <c r="R22" i="1" s="1"/>
  <c r="S22" i="1" s="1"/>
  <c r="Q38" i="1"/>
  <c r="R38" i="1" s="1"/>
  <c r="S38" i="1" s="1"/>
  <c r="Q15" i="1"/>
  <c r="R15" i="1" s="1"/>
  <c r="S15" i="1" s="1"/>
  <c r="Q30" i="1"/>
  <c r="R30" i="1" s="1"/>
  <c r="S30" i="1" s="1"/>
  <c r="Q31" i="1"/>
  <c r="R31" i="1" s="1"/>
  <c r="S31" i="1" s="1"/>
  <c r="Q34" i="1"/>
  <c r="R34" i="1" s="1"/>
  <c r="S34" i="1" s="1"/>
  <c r="Q32" i="1"/>
  <c r="R32" i="1" s="1"/>
  <c r="S32" i="1" s="1"/>
  <c r="Q26" i="1"/>
  <c r="R26" i="1" s="1"/>
  <c r="S26" i="1" s="1"/>
  <c r="Q37" i="1"/>
  <c r="R37" i="1" s="1"/>
  <c r="S37" i="1" s="1"/>
  <c r="Q33" i="1"/>
  <c r="R33" i="1" s="1"/>
  <c r="S33" i="1" s="1"/>
  <c r="Q28" i="1"/>
  <c r="R28" i="1" s="1"/>
  <c r="S28" i="1" s="1"/>
  <c r="Q29" i="1"/>
  <c r="R29" i="1" s="1"/>
  <c r="S29" i="1" s="1"/>
  <c r="Q9" i="1"/>
  <c r="R9" i="1" s="1"/>
  <c r="S9" i="1" s="1"/>
  <c r="Q46" i="1"/>
  <c r="R46" i="1" s="1"/>
  <c r="S46" i="1" s="1"/>
  <c r="Q14" i="1"/>
  <c r="R14" i="1" s="1"/>
  <c r="S14" i="1" s="1"/>
  <c r="Q36" i="1"/>
  <c r="R36" i="1" s="1"/>
  <c r="S36" i="1" s="1"/>
  <c r="Q48" i="1"/>
  <c r="R48" i="1" s="1"/>
  <c r="S48" i="1" s="1"/>
  <c r="Q8" i="1"/>
  <c r="R8" i="1" s="1"/>
  <c r="S8" i="1" s="1"/>
  <c r="Q12" i="1"/>
  <c r="R12" i="1" s="1"/>
  <c r="S12" i="1" s="1"/>
  <c r="Q13" i="1"/>
  <c r="R13" i="1" s="1"/>
  <c r="S13" i="1" s="1"/>
  <c r="Q42" i="1"/>
  <c r="R42" i="1" s="1"/>
  <c r="S42" i="1" s="1"/>
  <c r="Q50" i="1"/>
  <c r="R50" i="1" s="1"/>
  <c r="S50" i="1" s="1"/>
  <c r="Q45" i="1"/>
  <c r="R45" i="1" s="1"/>
  <c r="S45" i="1" s="1"/>
  <c r="Q35" i="1"/>
  <c r="R35" i="1" s="1"/>
  <c r="S35" i="1" s="1"/>
  <c r="Q40" i="1"/>
  <c r="R40" i="1" s="1"/>
  <c r="S40" i="1" s="1"/>
  <c r="Q47" i="1"/>
  <c r="R47" i="1" s="1"/>
  <c r="S47" i="1" s="1"/>
  <c r="Q39" i="1"/>
  <c r="R39" i="1" s="1"/>
  <c r="S39" i="1" s="1"/>
  <c r="Q20" i="1"/>
  <c r="R20" i="1" s="1"/>
  <c r="S20" i="1" s="1"/>
  <c r="Q44" i="1"/>
  <c r="R44" i="1" s="1"/>
  <c r="S44" i="1" s="1"/>
  <c r="Q23" i="1"/>
  <c r="R23" i="1" s="1"/>
  <c r="S23" i="1" s="1"/>
  <c r="Q27" i="1"/>
  <c r="R27" i="1" s="1"/>
  <c r="S27" i="1" s="1"/>
  <c r="Q21" i="1"/>
  <c r="R21" i="1" s="1"/>
  <c r="S21" i="1" s="1"/>
  <c r="Q18" i="1"/>
  <c r="R18" i="1" s="1"/>
  <c r="S18" i="1" s="1"/>
  <c r="Q43" i="1"/>
  <c r="R43" i="1" s="1"/>
  <c r="S43" i="1" s="1"/>
</calcChain>
</file>

<file path=xl/sharedStrings.xml><?xml version="1.0" encoding="utf-8"?>
<sst xmlns="http://schemas.openxmlformats.org/spreadsheetml/2006/main" count="163" uniqueCount="92">
  <si>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</si>
  <si>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</si>
  <si>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</si>
  <si>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</si>
  <si>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</si>
  <si>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</si>
  <si>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</si>
  <si>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</si>
  <si>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</si>
  <si>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</si>
  <si>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</si>
  <si>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</si>
  <si>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</si>
  <si>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</si>
  <si>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</si>
  <si>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</si>
  <si>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</si>
  <si>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</si>
  <si>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</si>
  <si>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Bozeman             </t>
  </si>
  <si>
    <t>Ipswich</t>
  </si>
  <si>
    <t xml:space="preserve">American Red        </t>
  </si>
  <si>
    <t xml:space="preserve">The Billionaire     </t>
  </si>
  <si>
    <t xml:space="preserve">Missie Archer       </t>
  </si>
  <si>
    <t xml:space="preserve">Sequesay            </t>
  </si>
  <si>
    <t xml:space="preserve">Baronessa           </t>
  </si>
  <si>
    <t xml:space="preserve">Graciede            </t>
  </si>
  <si>
    <t xml:space="preserve">Ale Magic           </t>
  </si>
  <si>
    <t xml:space="preserve">Naytellrhi Bird     </t>
  </si>
  <si>
    <t xml:space="preserve">Buddys Tale         </t>
  </si>
  <si>
    <t xml:space="preserve">Greek Star          </t>
  </si>
  <si>
    <t xml:space="preserve">Loca                </t>
  </si>
  <si>
    <t xml:space="preserve">Vivenzo             </t>
  </si>
  <si>
    <t xml:space="preserve">Waikato             </t>
  </si>
  <si>
    <t xml:space="preserve">Boom Storm          </t>
  </si>
  <si>
    <t xml:space="preserve">Aqua Alta           </t>
  </si>
  <si>
    <t xml:space="preserve">Princess Sparkles   </t>
  </si>
  <si>
    <t xml:space="preserve">Chasing Jackley     </t>
  </si>
  <si>
    <t xml:space="preserve">Jane His Wife       </t>
  </si>
  <si>
    <t xml:space="preserve">Agostini            </t>
  </si>
  <si>
    <t xml:space="preserve">Lucas Der Maler     </t>
  </si>
  <si>
    <t xml:space="preserve">Heza Pleaza         </t>
  </si>
  <si>
    <t xml:space="preserve">Jazz                </t>
  </si>
  <si>
    <t xml:space="preserve">Montana May         </t>
  </si>
  <si>
    <t xml:space="preserve">Tullamore Lad       </t>
  </si>
  <si>
    <t xml:space="preserve">Alaltun             </t>
  </si>
  <si>
    <t xml:space="preserve">Beldevile           </t>
  </si>
  <si>
    <t xml:space="preserve">Grinzinger Hulk     </t>
  </si>
  <si>
    <t xml:space="preserve">Kabalega            </t>
  </si>
  <si>
    <t xml:space="preserve">Lady Deanne         </t>
  </si>
  <si>
    <t xml:space="preserve">Ma Dushka           </t>
  </si>
  <si>
    <t xml:space="preserve">Miss Manilow        </t>
  </si>
  <si>
    <t xml:space="preserve">Cossie              </t>
  </si>
  <si>
    <t xml:space="preserve">Super Art           </t>
  </si>
  <si>
    <t xml:space="preserve">Vintage             </t>
  </si>
  <si>
    <t xml:space="preserve">Im Gunna Cashew     </t>
  </si>
  <si>
    <t xml:space="preserve">Mahia               </t>
  </si>
  <si>
    <t xml:space="preserve">Bonnie Ev           </t>
  </si>
  <si>
    <t xml:space="preserve">Carrier Buster      </t>
  </si>
  <si>
    <t xml:space="preserve">Devillain           </t>
  </si>
  <si>
    <t xml:space="preserve">Champagne Tastes    </t>
  </si>
  <si>
    <t xml:space="preserve">Gullfoss            </t>
  </si>
  <si>
    <t xml:space="preserve">Battle Through      </t>
  </si>
  <si>
    <t xml:space="preserve">Shinshinto          </t>
  </si>
  <si>
    <t xml:space="preserve">Whitebait Pattie    </t>
  </si>
  <si>
    <t xml:space="preserve">Nic Me Some         </t>
  </si>
  <si>
    <t xml:space="preserve">Brentwood           </t>
  </si>
  <si>
    <t xml:space="preserve">Bobby Axelrod       </t>
  </si>
  <si>
    <t xml:space="preserve">Daulat Taifun Aziz  </t>
  </si>
  <si>
    <t xml:space="preserve">Freedom Avenue      </t>
  </si>
  <si>
    <t xml:space="preserve">Menindee            </t>
  </si>
  <si>
    <t xml:space="preserve">Luvyouanytime       </t>
  </si>
  <si>
    <t xml:space="preserve">The Minivan         </t>
  </si>
  <si>
    <t xml:space="preserve">Chief Command       </t>
  </si>
  <si>
    <t xml:space="preserve">Kellers Shelter     </t>
  </si>
  <si>
    <t xml:space="preserve">Got The Lot         </t>
  </si>
  <si>
    <t xml:space="preserve">Scilago             </t>
  </si>
  <si>
    <t xml:space="preserve">Sir Gunsen          </t>
  </si>
  <si>
    <t xml:space="preserve">Lipeansass          </t>
  </si>
  <si>
    <t xml:space="preserve">Go Millo            </t>
  </si>
  <si>
    <t xml:space="preserve">Jabbar              </t>
  </si>
  <si>
    <t xml:space="preserve">Bold Delago         </t>
  </si>
  <si>
    <t xml:space="preserve">Grand Shanghai      </t>
  </si>
  <si>
    <t xml:space="preserve">Recall Events       </t>
  </si>
  <si>
    <t xml:space="preserve">Fuji Flyer          </t>
  </si>
  <si>
    <t xml:space="preserve">Getyourgreyon       </t>
  </si>
  <si>
    <t xml:space="preserve">Pivotal Motion      </t>
  </si>
  <si>
    <t xml:space="preserve">Lasting Kiss        </t>
  </si>
  <si>
    <t xml:space="preserve">Jetski              </t>
  </si>
  <si>
    <t xml:space="preserve">Thatfridayfeeling   </t>
  </si>
  <si>
    <t xml:space="preserve">Pride Of Pyingerra  </t>
  </si>
  <si>
    <t xml:space="preserve">Vast Kama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</si>
</sst>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132080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B7D766-B800-913C-7648-1614A5DEF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77000" cy="104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5" sqref="W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1.441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0.50694444444444442</v>
      </c>
      <c r="C8" s="1" t="s">
        <v>20</v>
      </c>
      <c r="D8" s="1">
        <v>2</v>
      </c>
      <c r="E8" s="1">
        <v>1</v>
      </c>
      <c r="F8" s="1" t="s">
        <v>21</v>
      </c>
      <c r="G8" s="1">
        <v>63.37</v>
      </c>
      <c r="H8" s="1">
        <f>1+COUNTIFS(A:A,A8,G:G,"&gt;"&amp;G8)</f>
        <v>1</v>
      </c>
      <c r="I8" s="2">
        <f>AVERAGEIF(A:A,A8,G:G)</f>
        <v>45.338749999999997</v>
      </c>
      <c r="J8" s="2">
        <f t="shared" ref="J8:J28" si="0">G8-I8</f>
        <v>18.03125</v>
      </c>
      <c r="K8" s="2">
        <f t="shared" ref="K8:K28" si="1">90+J8</f>
        <v>108.03125</v>
      </c>
      <c r="L8" s="2">
        <f t="shared" ref="L8:L28" si="2">EXP(0.06*K8)</f>
        <v>653.19453855472193</v>
      </c>
      <c r="M8" s="2">
        <f>SUMIF(A:A,A8,L:L)</f>
        <v>2154.6094699734685</v>
      </c>
      <c r="N8" s="3">
        <f t="shared" ref="N8:N28" si="3">L8/M8</f>
        <v>0.30316145345948248</v>
      </c>
      <c r="O8" s="6">
        <f t="shared" ref="O8:O28" si="4">1/N8</f>
        <v>3.2985723896908614</v>
      </c>
      <c r="P8" s="3">
        <f t="shared" ref="P8:P28" si="5">IF(O8&gt;21,"",N8)</f>
        <v>0.30316145345948248</v>
      </c>
      <c r="Q8" s="3">
        <f>IF(ISNUMBER(P8),SUMIF(A:A,A8,P:P),"")</f>
        <v>0.95791608869822376</v>
      </c>
      <c r="R8" s="3">
        <f t="shared" ref="R8:R28" si="6">IFERROR(P8*(1/Q8),"")</f>
        <v>0.31648017716402371</v>
      </c>
      <c r="S8" s="7">
        <f t="shared" ref="S8:S28" si="7">IFERROR(1/R8,"")</f>
        <v>3.159755561820623</v>
      </c>
    </row>
    <row r="9" spans="1:19" x14ac:dyDescent="0.3">
      <c r="A9" s="1">
        <v>1</v>
      </c>
      <c r="B9" s="5">
        <v>0.50694444444444442</v>
      </c>
      <c r="C9" s="1" t="s">
        <v>20</v>
      </c>
      <c r="D9" s="1">
        <v>2</v>
      </c>
      <c r="E9" s="1">
        <v>2</v>
      </c>
      <c r="F9" s="1" t="s">
        <v>22</v>
      </c>
      <c r="G9" s="1">
        <v>55.91</v>
      </c>
      <c r="H9" s="1">
        <f>1+COUNTIFS(A:A,A9,G:G,"&gt;"&amp;G9)</f>
        <v>2</v>
      </c>
      <c r="I9" s="2">
        <f>AVERAGEIF(A:A,A9,G:G)</f>
        <v>45.338749999999997</v>
      </c>
      <c r="J9" s="2">
        <f t="shared" si="0"/>
        <v>10.571249999999999</v>
      </c>
      <c r="K9" s="2">
        <f t="shared" si="1"/>
        <v>100.57124999999999</v>
      </c>
      <c r="L9" s="2">
        <f t="shared" si="2"/>
        <v>417.49601527756039</v>
      </c>
      <c r="M9" s="2">
        <f>SUMIF(A:A,A9,L:L)</f>
        <v>2154.6094699734685</v>
      </c>
      <c r="N9" s="3">
        <f t="shared" si="3"/>
        <v>0.19376876463960838</v>
      </c>
      <c r="O9" s="6">
        <f t="shared" si="4"/>
        <v>5.1607905012962521</v>
      </c>
      <c r="P9" s="3">
        <f t="shared" si="5"/>
        <v>0.19376876463960838</v>
      </c>
      <c r="Q9" s="3">
        <f>IF(ISNUMBER(P9),SUMIF(A:A,A9,P:P),"")</f>
        <v>0.95791608869822376</v>
      </c>
      <c r="R9" s="3">
        <f t="shared" si="6"/>
        <v>0.20228156403859313</v>
      </c>
      <c r="S9" s="7">
        <f t="shared" si="7"/>
        <v>4.9436042515926504</v>
      </c>
    </row>
    <row r="10" spans="1:19" x14ac:dyDescent="0.3">
      <c r="A10" s="1">
        <v>1</v>
      </c>
      <c r="B10" s="5">
        <v>0.50694444444444442</v>
      </c>
      <c r="C10" s="1" t="s">
        <v>20</v>
      </c>
      <c r="D10" s="1">
        <v>2</v>
      </c>
      <c r="E10" s="1">
        <v>5</v>
      </c>
      <c r="F10" s="1" t="s">
        <v>24</v>
      </c>
      <c r="G10" s="1">
        <v>50.19</v>
      </c>
      <c r="H10" s="1">
        <f>1+COUNTIFS(A:A,A10,G:G,"&gt;"&amp;G10)</f>
        <v>3</v>
      </c>
      <c r="I10" s="2">
        <f>AVERAGEIF(A:A,A10,G:G)</f>
        <v>45.338749999999997</v>
      </c>
      <c r="J10" s="2">
        <f t="shared" si="0"/>
        <v>4.8512500000000003</v>
      </c>
      <c r="K10" s="2">
        <f t="shared" si="1"/>
        <v>94.851249999999993</v>
      </c>
      <c r="L10" s="2">
        <f t="shared" si="2"/>
        <v>296.21187731498611</v>
      </c>
      <c r="M10" s="2">
        <f>SUMIF(A:A,A10,L:L)</f>
        <v>2154.6094699734685</v>
      </c>
      <c r="N10" s="3">
        <f t="shared" si="3"/>
        <v>0.13747822120109479</v>
      </c>
      <c r="O10" s="6">
        <f t="shared" si="4"/>
        <v>7.2738793916838711</v>
      </c>
      <c r="P10" s="3">
        <f t="shared" si="5"/>
        <v>0.13747822120109479</v>
      </c>
      <c r="Q10" s="3">
        <f>IF(ISNUMBER(P10),SUMIF(A:A,A10,P:P),"")</f>
        <v>0.95791608869822376</v>
      </c>
      <c r="R10" s="3">
        <f t="shared" si="6"/>
        <v>0.14351802086122509</v>
      </c>
      <c r="S10" s="7">
        <f t="shared" si="7"/>
        <v>6.9677660965444268</v>
      </c>
    </row>
    <row r="11" spans="1:19" x14ac:dyDescent="0.3">
      <c r="A11" s="1">
        <v>1</v>
      </c>
      <c r="B11" s="5">
        <v>0.50694444444444442</v>
      </c>
      <c r="C11" s="1" t="s">
        <v>20</v>
      </c>
      <c r="D11" s="1">
        <v>2</v>
      </c>
      <c r="E11" s="1">
        <v>7</v>
      </c>
      <c r="F11" s="1" t="s">
        <v>26</v>
      </c>
      <c r="G11" s="1">
        <v>45.52</v>
      </c>
      <c r="H11" s="1">
        <f>1+COUNTIFS(A:A,A11,G:G,"&gt;"&amp;G11)</f>
        <v>4</v>
      </c>
      <c r="I11" s="2">
        <f>AVERAGEIF(A:A,A11,G:G)</f>
        <v>45.338749999999997</v>
      </c>
      <c r="J11" s="2">
        <f t="shared" si="0"/>
        <v>0.18125000000000568</v>
      </c>
      <c r="K11" s="2">
        <f t="shared" si="1"/>
        <v>90.181250000000006</v>
      </c>
      <c r="L11" s="2">
        <f t="shared" si="2"/>
        <v>223.82735095370839</v>
      </c>
      <c r="M11" s="2">
        <f>SUMIF(A:A,A11,L:L)</f>
        <v>2154.6094699734685</v>
      </c>
      <c r="N11" s="3">
        <f t="shared" si="3"/>
        <v>0.10388302570510125</v>
      </c>
      <c r="O11" s="6">
        <f t="shared" si="4"/>
        <v>9.6262117243172902</v>
      </c>
      <c r="P11" s="3">
        <f t="shared" si="5"/>
        <v>0.10388302570510125</v>
      </c>
      <c r="Q11" s="3">
        <f>IF(ISNUMBER(P11),SUMIF(A:A,A11,P:P),"")</f>
        <v>0.95791608869822376</v>
      </c>
      <c r="R11" s="3">
        <f t="shared" si="6"/>
        <v>0.10844689522469014</v>
      </c>
      <c r="S11" s="7">
        <f t="shared" si="7"/>
        <v>9.2211030839390009</v>
      </c>
    </row>
    <row r="12" spans="1:19" x14ac:dyDescent="0.3">
      <c r="A12" s="1">
        <v>1</v>
      </c>
      <c r="B12" s="5">
        <v>0.50694444444444442</v>
      </c>
      <c r="C12" s="1" t="s">
        <v>20</v>
      </c>
      <c r="D12" s="1">
        <v>2</v>
      </c>
      <c r="E12" s="1">
        <v>6</v>
      </c>
      <c r="F12" s="1" t="s">
        <v>25</v>
      </c>
      <c r="G12" s="1">
        <v>45.25</v>
      </c>
      <c r="H12" s="1">
        <f>1+COUNTIFS(A:A,A12,G:G,"&gt;"&amp;G12)</f>
        <v>5</v>
      </c>
      <c r="I12" s="2">
        <f>AVERAGEIF(A:A,A12,G:G)</f>
        <v>45.338749999999997</v>
      </c>
      <c r="J12" s="2">
        <f t="shared" si="0"/>
        <v>-8.8749999999997442E-2</v>
      </c>
      <c r="K12" s="2">
        <f t="shared" si="1"/>
        <v>89.911249999999995</v>
      </c>
      <c r="L12" s="2">
        <f t="shared" si="2"/>
        <v>220.2305605321354</v>
      </c>
      <c r="M12" s="2">
        <f>SUMIF(A:A,A12,L:L)</f>
        <v>2154.6094699734685</v>
      </c>
      <c r="N12" s="3">
        <f t="shared" si="3"/>
        <v>0.10221367890620442</v>
      </c>
      <c r="O12" s="6">
        <f t="shared" si="4"/>
        <v>9.783426354486684</v>
      </c>
      <c r="P12" s="3">
        <f t="shared" si="5"/>
        <v>0.10221367890620442</v>
      </c>
      <c r="Q12" s="3">
        <f>IF(ISNUMBER(P12),SUMIF(A:A,A12,P:P),"")</f>
        <v>0.95791608869822376</v>
      </c>
      <c r="R12" s="3">
        <f t="shared" si="6"/>
        <v>0.10670420938968614</v>
      </c>
      <c r="S12" s="7">
        <f t="shared" si="7"/>
        <v>9.371701507557006</v>
      </c>
    </row>
    <row r="13" spans="1:19" x14ac:dyDescent="0.3">
      <c r="A13" s="1">
        <v>1</v>
      </c>
      <c r="B13" s="5">
        <v>0.50694444444444442</v>
      </c>
      <c r="C13" s="1" t="s">
        <v>20</v>
      </c>
      <c r="D13" s="1">
        <v>2</v>
      </c>
      <c r="E13" s="1">
        <v>8</v>
      </c>
      <c r="F13" s="1" t="s">
        <v>27</v>
      </c>
      <c r="G13" s="1">
        <v>36.31</v>
      </c>
      <c r="H13" s="1">
        <f>1+COUNTIFS(A:A,A13,G:G,"&gt;"&amp;G13)</f>
        <v>6</v>
      </c>
      <c r="I13" s="2">
        <f>AVERAGEIF(A:A,A13,G:G)</f>
        <v>45.338749999999997</v>
      </c>
      <c r="J13" s="2">
        <f t="shared" si="0"/>
        <v>-9.0287499999999952</v>
      </c>
      <c r="K13" s="2">
        <f t="shared" si="1"/>
        <v>80.971249999999998</v>
      </c>
      <c r="L13" s="2">
        <f t="shared" si="2"/>
        <v>128.80182721223207</v>
      </c>
      <c r="M13" s="2">
        <f>SUMIF(A:A,A13,L:L)</f>
        <v>2154.6094699734685</v>
      </c>
      <c r="N13" s="3">
        <f t="shared" si="3"/>
        <v>5.9779662628985895E-2</v>
      </c>
      <c r="O13" s="6">
        <f t="shared" si="4"/>
        <v>16.728097082219417</v>
      </c>
      <c r="P13" s="3">
        <f t="shared" si="5"/>
        <v>5.9779662628985895E-2</v>
      </c>
      <c r="Q13" s="3">
        <f>IF(ISNUMBER(P13),SUMIF(A:A,A13,P:P),"")</f>
        <v>0.95791608869822376</v>
      </c>
      <c r="R13" s="3">
        <f t="shared" si="6"/>
        <v>6.2405949053663444E-2</v>
      </c>
      <c r="S13" s="7">
        <f t="shared" si="7"/>
        <v>16.024113328363789</v>
      </c>
    </row>
    <row r="14" spans="1:19" x14ac:dyDescent="0.3">
      <c r="A14" s="1">
        <v>1</v>
      </c>
      <c r="B14" s="5">
        <v>0.50694444444444442</v>
      </c>
      <c r="C14" s="1" t="s">
        <v>20</v>
      </c>
      <c r="D14" s="1">
        <v>2</v>
      </c>
      <c r="E14" s="1">
        <v>4</v>
      </c>
      <c r="F14" s="1" t="s">
        <v>23</v>
      </c>
      <c r="G14" s="1">
        <v>35.700000000000003</v>
      </c>
      <c r="H14" s="1">
        <f>1+COUNTIFS(A:A,A14,G:G,"&gt;"&amp;G14)</f>
        <v>7</v>
      </c>
      <c r="I14" s="2">
        <f>AVERAGEIF(A:A,A14,G:G)</f>
        <v>45.338749999999997</v>
      </c>
      <c r="J14" s="2">
        <f t="shared" si="0"/>
        <v>-9.6387499999999946</v>
      </c>
      <c r="K14" s="2">
        <f t="shared" si="1"/>
        <v>80.361250000000013</v>
      </c>
      <c r="L14" s="2">
        <f t="shared" si="2"/>
        <v>124.17290630379384</v>
      </c>
      <c r="M14" s="2">
        <f>SUMIF(A:A,A14,L:L)</f>
        <v>2154.6094699734685</v>
      </c>
      <c r="N14" s="3">
        <f t="shared" si="3"/>
        <v>5.7631282157746606E-2</v>
      </c>
      <c r="O14" s="6">
        <f t="shared" si="4"/>
        <v>17.351687530789793</v>
      </c>
      <c r="P14" s="3">
        <f t="shared" si="5"/>
        <v>5.7631282157746606E-2</v>
      </c>
      <c r="Q14" s="3">
        <f>IF(ISNUMBER(P14),SUMIF(A:A,A14,P:P),"")</f>
        <v>0.95791608869822376</v>
      </c>
      <c r="R14" s="3">
        <f t="shared" si="6"/>
        <v>6.0163184268118536E-2</v>
      </c>
      <c r="S14" s="7">
        <f t="shared" si="7"/>
        <v>16.621460651807894</v>
      </c>
    </row>
    <row r="15" spans="1:19" x14ac:dyDescent="0.3">
      <c r="A15" s="1">
        <v>1</v>
      </c>
      <c r="B15" s="5">
        <v>0.50694444444444442</v>
      </c>
      <c r="C15" s="1" t="s">
        <v>20</v>
      </c>
      <c r="D15" s="1">
        <v>2</v>
      </c>
      <c r="E15" s="1">
        <v>10</v>
      </c>
      <c r="F15" s="1" t="s">
        <v>28</v>
      </c>
      <c r="G15" s="1">
        <v>30.46</v>
      </c>
      <c r="H15" s="1">
        <f>1+COUNTIFS(A:A,A15,G:G,"&gt;"&amp;G15)</f>
        <v>8</v>
      </c>
      <c r="I15" s="2">
        <f>AVERAGEIF(A:A,A15,G:G)</f>
        <v>45.338749999999997</v>
      </c>
      <c r="J15" s="2">
        <f t="shared" si="0"/>
        <v>-14.878749999999997</v>
      </c>
      <c r="K15" s="2">
        <f t="shared" si="1"/>
        <v>75.121250000000003</v>
      </c>
      <c r="L15" s="2">
        <f t="shared" si="2"/>
        <v>90.674393824330195</v>
      </c>
      <c r="M15" s="2">
        <f>SUMIF(A:A,A15,L:L)</f>
        <v>2154.6094699734685</v>
      </c>
      <c r="N15" s="3">
        <f t="shared" si="3"/>
        <v>4.2083911301776064E-2</v>
      </c>
      <c r="O15" s="6">
        <f t="shared" si="4"/>
        <v>23.762049891921453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4</v>
      </c>
      <c r="B17" s="5">
        <v>0.53402777777777777</v>
      </c>
      <c r="C17" s="1" t="s">
        <v>20</v>
      </c>
      <c r="D17" s="1">
        <v>3</v>
      </c>
      <c r="E17" s="1">
        <v>8</v>
      </c>
      <c r="F17" s="1" t="s">
        <v>35</v>
      </c>
      <c r="G17" s="1">
        <v>76.349999999999994</v>
      </c>
      <c r="H17" s="1">
        <f>1+COUNTIFS(A:A,A17,G:G,"&gt;"&amp;G17)</f>
        <v>1</v>
      </c>
      <c r="I17" s="2">
        <f>AVERAGEIF(A:A,A17,G:G)</f>
        <v>48.882500000000007</v>
      </c>
      <c r="J17" s="2">
        <f t="shared" si="0"/>
        <v>27.467499999999987</v>
      </c>
      <c r="K17" s="2">
        <f t="shared" si="1"/>
        <v>117.46749999999999</v>
      </c>
      <c r="L17" s="2">
        <f t="shared" si="2"/>
        <v>1150.6128586836207</v>
      </c>
      <c r="M17" s="2">
        <f>SUMIF(A:A,A17,L:L)</f>
        <v>2798.3415621352965</v>
      </c>
      <c r="N17" s="3">
        <f t="shared" si="3"/>
        <v>0.41117670346347446</v>
      </c>
      <c r="O17" s="6">
        <f t="shared" si="4"/>
        <v>2.4320444022647107</v>
      </c>
      <c r="P17" s="3">
        <f t="shared" si="5"/>
        <v>0.41117670346347446</v>
      </c>
      <c r="Q17" s="3">
        <f>IF(ISNUMBER(P17),SUMIF(A:A,A17,P:P),"")</f>
        <v>0.95636129921095581</v>
      </c>
      <c r="R17" s="3">
        <f t="shared" si="6"/>
        <v>0.42993866837011813</v>
      </c>
      <c r="S17" s="7">
        <f t="shared" si="7"/>
        <v>2.3259131442886112</v>
      </c>
    </row>
    <row r="18" spans="1:19" x14ac:dyDescent="0.3">
      <c r="A18" s="1">
        <v>4</v>
      </c>
      <c r="B18" s="5">
        <v>0.53402777777777777</v>
      </c>
      <c r="C18" s="1" t="s">
        <v>20</v>
      </c>
      <c r="D18" s="1">
        <v>3</v>
      </c>
      <c r="E18" s="1">
        <v>9</v>
      </c>
      <c r="F18" s="1" t="s">
        <v>36</v>
      </c>
      <c r="G18" s="1">
        <v>59.37</v>
      </c>
      <c r="H18" s="1">
        <f>1+COUNTIFS(A:A,A18,G:G,"&gt;"&amp;G18)</f>
        <v>2</v>
      </c>
      <c r="I18" s="2">
        <f>AVERAGEIF(A:A,A18,G:G)</f>
        <v>48.882500000000007</v>
      </c>
      <c r="J18" s="2">
        <f t="shared" si="0"/>
        <v>10.48749999999999</v>
      </c>
      <c r="K18" s="2">
        <f t="shared" si="1"/>
        <v>100.48749999999998</v>
      </c>
      <c r="L18" s="2">
        <f t="shared" si="2"/>
        <v>415.40336000057636</v>
      </c>
      <c r="M18" s="2">
        <f>SUMIF(A:A,A18,L:L)</f>
        <v>2798.3415621352965</v>
      </c>
      <c r="N18" s="3">
        <f t="shared" si="3"/>
        <v>0.1484462674683642</v>
      </c>
      <c r="O18" s="6">
        <f t="shared" si="4"/>
        <v>6.7364442168484482</v>
      </c>
      <c r="P18" s="3">
        <f t="shared" si="5"/>
        <v>0.1484462674683642</v>
      </c>
      <c r="Q18" s="3">
        <f>IF(ISNUMBER(P18),SUMIF(A:A,A18,P:P),"")</f>
        <v>0.95636129921095581</v>
      </c>
      <c r="R18" s="3">
        <f t="shared" si="6"/>
        <v>0.15521986051802758</v>
      </c>
      <c r="S18" s="7">
        <f t="shared" si="7"/>
        <v>6.4424745432873118</v>
      </c>
    </row>
    <row r="19" spans="1:19" x14ac:dyDescent="0.3">
      <c r="A19" s="1">
        <v>4</v>
      </c>
      <c r="B19" s="5">
        <v>0.53402777777777777</v>
      </c>
      <c r="C19" s="1" t="s">
        <v>20</v>
      </c>
      <c r="D19" s="1">
        <v>3</v>
      </c>
      <c r="E19" s="1">
        <v>5</v>
      </c>
      <c r="F19" s="1" t="s">
        <v>32</v>
      </c>
      <c r="G19" s="1">
        <v>59.28</v>
      </c>
      <c r="H19" s="1">
        <f>1+COUNTIFS(A:A,A19,G:G,"&gt;"&amp;G19)</f>
        <v>3</v>
      </c>
      <c r="I19" s="2">
        <f>AVERAGEIF(A:A,A19,G:G)</f>
        <v>48.882500000000007</v>
      </c>
      <c r="J19" s="2">
        <f t="shared" si="0"/>
        <v>10.397499999999994</v>
      </c>
      <c r="K19" s="2">
        <f t="shared" si="1"/>
        <v>100.39749999999999</v>
      </c>
      <c r="L19" s="2">
        <f t="shared" si="2"/>
        <v>413.16622755041834</v>
      </c>
      <c r="M19" s="2">
        <f>SUMIF(A:A,A19,L:L)</f>
        <v>2798.3415621352965</v>
      </c>
      <c r="N19" s="3">
        <f t="shared" si="3"/>
        <v>0.14764681808004473</v>
      </c>
      <c r="O19" s="6">
        <f t="shared" si="4"/>
        <v>6.7729194100062724</v>
      </c>
      <c r="P19" s="3">
        <f t="shared" si="5"/>
        <v>0.14764681808004473</v>
      </c>
      <c r="Q19" s="3">
        <f>IF(ISNUMBER(P19),SUMIF(A:A,A19,P:P),"")</f>
        <v>0.95636129921095581</v>
      </c>
      <c r="R19" s="3">
        <f t="shared" si="6"/>
        <v>0.15438393230870015</v>
      </c>
      <c r="S19" s="7">
        <f t="shared" si="7"/>
        <v>6.4773580064046987</v>
      </c>
    </row>
    <row r="20" spans="1:19" x14ac:dyDescent="0.3">
      <c r="A20" s="1">
        <v>4</v>
      </c>
      <c r="B20" s="5">
        <v>0.53402777777777777</v>
      </c>
      <c r="C20" s="1" t="s">
        <v>20</v>
      </c>
      <c r="D20" s="1">
        <v>3</v>
      </c>
      <c r="E20" s="1">
        <v>4</v>
      </c>
      <c r="F20" s="1" t="s">
        <v>31</v>
      </c>
      <c r="G20" s="1">
        <v>50.86</v>
      </c>
      <c r="H20" s="1">
        <f>1+COUNTIFS(A:A,A20,G:G,"&gt;"&amp;G20)</f>
        <v>4</v>
      </c>
      <c r="I20" s="2">
        <f>AVERAGEIF(A:A,A20,G:G)</f>
        <v>48.882500000000007</v>
      </c>
      <c r="J20" s="2">
        <f t="shared" si="0"/>
        <v>1.977499999999992</v>
      </c>
      <c r="K20" s="2">
        <f t="shared" si="1"/>
        <v>91.977499999999992</v>
      </c>
      <c r="L20" s="2">
        <f t="shared" si="2"/>
        <v>249.29825726708373</v>
      </c>
      <c r="M20" s="2">
        <f>SUMIF(A:A,A20,L:L)</f>
        <v>2798.3415621352965</v>
      </c>
      <c r="N20" s="3">
        <f t="shared" si="3"/>
        <v>8.9087858551782625E-2</v>
      </c>
      <c r="O20" s="6">
        <f t="shared" si="4"/>
        <v>11.224874143974922</v>
      </c>
      <c r="P20" s="3">
        <f t="shared" si="5"/>
        <v>8.9087858551782625E-2</v>
      </c>
      <c r="Q20" s="3">
        <f>IF(ISNUMBER(P20),SUMIF(A:A,A20,P:P),"")</f>
        <v>0.95636129921095581</v>
      </c>
      <c r="R20" s="3">
        <f t="shared" si="6"/>
        <v>9.315293145517746E-2</v>
      </c>
      <c r="S20" s="7">
        <f t="shared" si="7"/>
        <v>10.735035219811323</v>
      </c>
    </row>
    <row r="21" spans="1:19" x14ac:dyDescent="0.3">
      <c r="A21" s="1">
        <v>4</v>
      </c>
      <c r="B21" s="5">
        <v>0.53402777777777777</v>
      </c>
      <c r="C21" s="1" t="s">
        <v>20</v>
      </c>
      <c r="D21" s="1">
        <v>3</v>
      </c>
      <c r="E21" s="1">
        <v>1</v>
      </c>
      <c r="F21" s="1" t="s">
        <v>29</v>
      </c>
      <c r="G21" s="1">
        <v>49.33</v>
      </c>
      <c r="H21" s="1">
        <f>1+COUNTIFS(A:A,A21,G:G,"&gt;"&amp;G21)</f>
        <v>5</v>
      </c>
      <c r="I21" s="2">
        <f>AVERAGEIF(A:A,A21,G:G)</f>
        <v>48.882500000000007</v>
      </c>
      <c r="J21" s="2">
        <f t="shared" si="0"/>
        <v>0.44749999999999091</v>
      </c>
      <c r="K21" s="2">
        <f t="shared" si="1"/>
        <v>90.447499999999991</v>
      </c>
      <c r="L21" s="2">
        <f t="shared" si="2"/>
        <v>227.43170601879666</v>
      </c>
      <c r="M21" s="2">
        <f>SUMIF(A:A,A21,L:L)</f>
        <v>2798.3415621352965</v>
      </c>
      <c r="N21" s="3">
        <f t="shared" si="3"/>
        <v>8.1273747671193192E-2</v>
      </c>
      <c r="O21" s="6">
        <f t="shared" si="4"/>
        <v>12.304096078424617</v>
      </c>
      <c r="P21" s="3">
        <f t="shared" si="5"/>
        <v>8.1273747671193192E-2</v>
      </c>
      <c r="Q21" s="3">
        <f>IF(ISNUMBER(P21),SUMIF(A:A,A21,P:P),"")</f>
        <v>0.95636129921095581</v>
      </c>
      <c r="R21" s="3">
        <f t="shared" si="6"/>
        <v>8.4982263228601945E-2</v>
      </c>
      <c r="S21" s="7">
        <f t="shared" si="7"/>
        <v>11.767161311178594</v>
      </c>
    </row>
    <row r="22" spans="1:19" x14ac:dyDescent="0.3">
      <c r="A22" s="1">
        <v>4</v>
      </c>
      <c r="B22" s="5">
        <v>0.53402777777777777</v>
      </c>
      <c r="C22" s="1" t="s">
        <v>20</v>
      </c>
      <c r="D22" s="1">
        <v>3</v>
      </c>
      <c r="E22" s="1">
        <v>2</v>
      </c>
      <c r="F22" s="1" t="s">
        <v>30</v>
      </c>
      <c r="G22" s="1">
        <v>48.8</v>
      </c>
      <c r="H22" s="1">
        <f>1+COUNTIFS(A:A,A22,G:G,"&gt;"&amp;G22)</f>
        <v>6</v>
      </c>
      <c r="I22" s="2">
        <f>AVERAGEIF(A:A,A22,G:G)</f>
        <v>48.882500000000007</v>
      </c>
      <c r="J22" s="2">
        <f t="shared" si="0"/>
        <v>-8.2500000000010232E-2</v>
      </c>
      <c r="K22" s="2">
        <f t="shared" si="1"/>
        <v>89.91749999999999</v>
      </c>
      <c r="L22" s="2">
        <f t="shared" si="2"/>
        <v>220.31316247923203</v>
      </c>
      <c r="M22" s="2">
        <f>SUMIF(A:A,A22,L:L)</f>
        <v>2798.3415621352965</v>
      </c>
      <c r="N22" s="3">
        <f t="shared" si="3"/>
        <v>7.8729903976096596E-2</v>
      </c>
      <c r="O22" s="6">
        <f t="shared" si="4"/>
        <v>12.70165400307884</v>
      </c>
      <c r="P22" s="3">
        <f t="shared" si="5"/>
        <v>7.8729903976096596E-2</v>
      </c>
      <c r="Q22" s="3">
        <f>IF(ISNUMBER(P22),SUMIF(A:A,A22,P:P),"")</f>
        <v>0.95636129921095581</v>
      </c>
      <c r="R22" s="3">
        <f t="shared" si="6"/>
        <v>8.2322344119374724E-2</v>
      </c>
      <c r="S22" s="7">
        <f t="shared" si="7"/>
        <v>12.147370324512517</v>
      </c>
    </row>
    <row r="23" spans="1:19" x14ac:dyDescent="0.3">
      <c r="A23" s="1">
        <v>4</v>
      </c>
      <c r="B23" s="5">
        <v>0.53402777777777777</v>
      </c>
      <c r="C23" s="1" t="s">
        <v>20</v>
      </c>
      <c r="D23" s="1">
        <v>3</v>
      </c>
      <c r="E23" s="1">
        <v>6</v>
      </c>
      <c r="F23" s="1" t="s">
        <v>33</v>
      </c>
      <c r="G23" s="1">
        <v>35.35</v>
      </c>
      <c r="H23" s="1">
        <f>1+COUNTIFS(A:A,A23,G:G,"&gt;"&amp;G23)</f>
        <v>7</v>
      </c>
      <c r="I23" s="2">
        <f>AVERAGEIF(A:A,A23,G:G)</f>
        <v>48.882500000000007</v>
      </c>
      <c r="J23" s="2">
        <f t="shared" si="0"/>
        <v>-13.532500000000006</v>
      </c>
      <c r="K23" s="2">
        <f t="shared" si="1"/>
        <v>76.467500000000001</v>
      </c>
      <c r="L23" s="2">
        <f t="shared" si="2"/>
        <v>98.302553164004536</v>
      </c>
      <c r="M23" s="2">
        <f>SUMIF(A:A,A23,L:L)</f>
        <v>2798.3415621352965</v>
      </c>
      <c r="N23" s="3">
        <f t="shared" si="3"/>
        <v>3.5128861499306753E-2</v>
      </c>
      <c r="O23" s="6">
        <f t="shared" si="4"/>
        <v>28.466621385373802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4</v>
      </c>
      <c r="B24" s="5">
        <v>0.53402777777777777</v>
      </c>
      <c r="C24" s="1" t="s">
        <v>20</v>
      </c>
      <c r="D24" s="1">
        <v>3</v>
      </c>
      <c r="E24" s="1">
        <v>7</v>
      </c>
      <c r="F24" s="1" t="s">
        <v>34</v>
      </c>
      <c r="G24" s="1">
        <v>11.72</v>
      </c>
      <c r="H24" s="1">
        <f>1+COUNTIFS(A:A,A24,G:G,"&gt;"&amp;G24)</f>
        <v>8</v>
      </c>
      <c r="I24" s="2">
        <f>AVERAGEIF(A:A,A24,G:G)</f>
        <v>48.882500000000007</v>
      </c>
      <c r="J24" s="2">
        <f t="shared" si="0"/>
        <v>-37.162500000000009</v>
      </c>
      <c r="K24" s="2">
        <f t="shared" si="1"/>
        <v>52.837499999999991</v>
      </c>
      <c r="L24" s="2">
        <f t="shared" si="2"/>
        <v>23.81343697156365</v>
      </c>
      <c r="M24" s="2">
        <f>SUMIF(A:A,A24,L:L)</f>
        <v>2798.3415621352965</v>
      </c>
      <c r="N24" s="3">
        <f t="shared" si="3"/>
        <v>8.5098392897372463E-3</v>
      </c>
      <c r="O24" s="6">
        <f t="shared" si="4"/>
        <v>117.51103234181952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/>
      <c r="B25" s="5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3"/>
      <c r="O25" s="6"/>
      <c r="P25" s="3"/>
      <c r="Q25" s="3"/>
      <c r="R25" s="3"/>
      <c r="S25" s="7"/>
    </row>
    <row r="26" spans="1:19" x14ac:dyDescent="0.3">
      <c r="A26" s="1">
        <v>7</v>
      </c>
      <c r="B26" s="5">
        <v>0.55833333333333335</v>
      </c>
      <c r="C26" s="1" t="s">
        <v>20</v>
      </c>
      <c r="D26" s="1">
        <v>4</v>
      </c>
      <c r="E26" s="1">
        <v>2</v>
      </c>
      <c r="F26" s="1" t="s">
        <v>38</v>
      </c>
      <c r="G26" s="1">
        <v>70.75</v>
      </c>
      <c r="H26" s="1">
        <f>1+COUNTIFS(A:A,A26,G:G,"&gt;"&amp;G26)</f>
        <v>1</v>
      </c>
      <c r="I26" s="2">
        <f>AVERAGEIF(A:A,A26,G:G)</f>
        <v>47.659333333333322</v>
      </c>
      <c r="J26" s="2">
        <f t="shared" si="0"/>
        <v>23.090666666666678</v>
      </c>
      <c r="K26" s="2">
        <f t="shared" si="1"/>
        <v>113.09066666666668</v>
      </c>
      <c r="L26" s="2">
        <f t="shared" si="2"/>
        <v>884.86934381358685</v>
      </c>
      <c r="M26" s="2">
        <f>SUMIF(A:A,A26,L:L)</f>
        <v>4224.672587492566</v>
      </c>
      <c r="N26" s="3">
        <f t="shared" si="3"/>
        <v>0.20945276243023031</v>
      </c>
      <c r="O26" s="6">
        <f t="shared" si="4"/>
        <v>4.7743461981462509</v>
      </c>
      <c r="P26" s="3">
        <f t="shared" si="5"/>
        <v>0.20945276243023031</v>
      </c>
      <c r="Q26" s="3">
        <f>IF(ISNUMBER(P26),SUMIF(A:A,A26,P:P),"")</f>
        <v>0.74858101769265317</v>
      </c>
      <c r="R26" s="3">
        <f t="shared" si="6"/>
        <v>0.27979972438497747</v>
      </c>
      <c r="S26" s="7">
        <f t="shared" si="7"/>
        <v>3.5739849358253704</v>
      </c>
    </row>
    <row r="27" spans="1:19" x14ac:dyDescent="0.3">
      <c r="A27" s="1">
        <v>7</v>
      </c>
      <c r="B27" s="5">
        <v>0.55833333333333335</v>
      </c>
      <c r="C27" s="1" t="s">
        <v>20</v>
      </c>
      <c r="D27" s="1">
        <v>4</v>
      </c>
      <c r="E27" s="1">
        <v>7</v>
      </c>
      <c r="F27" s="1" t="s">
        <v>43</v>
      </c>
      <c r="G27" s="1">
        <v>61.63</v>
      </c>
      <c r="H27" s="1">
        <f>1+COUNTIFS(A:A,A27,G:G,"&gt;"&amp;G27)</f>
        <v>2</v>
      </c>
      <c r="I27" s="2">
        <f>AVERAGEIF(A:A,A27,G:G)</f>
        <v>47.659333333333322</v>
      </c>
      <c r="J27" s="2">
        <f t="shared" si="0"/>
        <v>13.970666666666681</v>
      </c>
      <c r="K27" s="2">
        <f t="shared" si="1"/>
        <v>103.97066666666669</v>
      </c>
      <c r="L27" s="2">
        <f t="shared" si="2"/>
        <v>511.95667381303861</v>
      </c>
      <c r="M27" s="2">
        <f>SUMIF(A:A,A27,L:L)</f>
        <v>4224.672587492566</v>
      </c>
      <c r="N27" s="3">
        <f t="shared" si="3"/>
        <v>0.12118256816604477</v>
      </c>
      <c r="O27" s="6">
        <f t="shared" si="4"/>
        <v>8.2520119447361164</v>
      </c>
      <c r="P27" s="3">
        <f t="shared" si="5"/>
        <v>0.12118256816604477</v>
      </c>
      <c r="Q27" s="3">
        <f>IF(ISNUMBER(P27),SUMIF(A:A,A27,P:P),"")</f>
        <v>0.74858101769265317</v>
      </c>
      <c r="R27" s="3">
        <f t="shared" si="6"/>
        <v>0.1618830364408185</v>
      </c>
      <c r="S27" s="7">
        <f t="shared" si="7"/>
        <v>6.1772994996024915</v>
      </c>
    </row>
    <row r="28" spans="1:19" x14ac:dyDescent="0.3">
      <c r="A28" s="1">
        <v>7</v>
      </c>
      <c r="B28" s="5">
        <v>0.55833333333333335</v>
      </c>
      <c r="C28" s="1" t="s">
        <v>20</v>
      </c>
      <c r="D28" s="1">
        <v>4</v>
      </c>
      <c r="E28" s="1">
        <v>9</v>
      </c>
      <c r="F28" s="1" t="s">
        <v>45</v>
      </c>
      <c r="G28" s="1">
        <v>60.81</v>
      </c>
      <c r="H28" s="1">
        <f>1+COUNTIFS(A:A,A28,G:G,"&gt;"&amp;G28)</f>
        <v>3</v>
      </c>
      <c r="I28" s="2">
        <f>AVERAGEIF(A:A,A28,G:G)</f>
        <v>47.659333333333322</v>
      </c>
      <c r="J28" s="2">
        <f t="shared" si="0"/>
        <v>13.15066666666668</v>
      </c>
      <c r="K28" s="2">
        <f t="shared" si="1"/>
        <v>103.15066666666668</v>
      </c>
      <c r="L28" s="2">
        <f t="shared" si="2"/>
        <v>487.3779986800418</v>
      </c>
      <c r="M28" s="2">
        <f>SUMIF(A:A,A28,L:L)</f>
        <v>4224.672587492566</v>
      </c>
      <c r="N28" s="3">
        <f t="shared" si="3"/>
        <v>0.11536467941278052</v>
      </c>
      <c r="O28" s="6">
        <f t="shared" si="4"/>
        <v>8.6681643384276281</v>
      </c>
      <c r="P28" s="3">
        <f t="shared" si="5"/>
        <v>0.11536467941278052</v>
      </c>
      <c r="Q28" s="3">
        <f>IF(ISNUMBER(P28),SUMIF(A:A,A28,P:P),"")</f>
        <v>0.74858101769265317</v>
      </c>
      <c r="R28" s="3">
        <f t="shared" si="6"/>
        <v>0.15411114720537314</v>
      </c>
      <c r="S28" s="7">
        <f t="shared" si="7"/>
        <v>6.4888232819873179</v>
      </c>
    </row>
    <row r="29" spans="1:19" x14ac:dyDescent="0.3">
      <c r="A29" s="1">
        <v>7</v>
      </c>
      <c r="B29" s="5">
        <v>0.55833333333333335</v>
      </c>
      <c r="C29" s="1" t="s">
        <v>20</v>
      </c>
      <c r="D29" s="1">
        <v>4</v>
      </c>
      <c r="E29" s="1">
        <v>5</v>
      </c>
      <c r="F29" s="1" t="s">
        <v>41</v>
      </c>
      <c r="G29" s="1">
        <v>59.37</v>
      </c>
      <c r="H29" s="1">
        <f>1+COUNTIFS(A:A,A29,G:G,"&gt;"&amp;G29)</f>
        <v>4</v>
      </c>
      <c r="I29" s="2">
        <f>AVERAGEIF(A:A,A29,G:G)</f>
        <v>47.659333333333322</v>
      </c>
      <c r="J29" s="2">
        <f t="shared" ref="J29:J51" si="8">G29-I29</f>
        <v>11.710666666666675</v>
      </c>
      <c r="K29" s="2">
        <f t="shared" ref="K29:K51" si="9">90+J29</f>
        <v>101.71066666666667</v>
      </c>
      <c r="L29" s="2">
        <f t="shared" ref="L29:L51" si="10">EXP(0.06*K29)</f>
        <v>447.03638968887299</v>
      </c>
      <c r="M29" s="2">
        <f>SUMIF(A:A,A29,L:L)</f>
        <v>4224.672587492566</v>
      </c>
      <c r="N29" s="3">
        <f t="shared" ref="N29:N51" si="11">L29/M29</f>
        <v>0.1058156295975113</v>
      </c>
      <c r="O29" s="6">
        <f t="shared" ref="O29:O51" si="12">1/N29</f>
        <v>9.4503997547779957</v>
      </c>
      <c r="P29" s="3">
        <f t="shared" ref="P29:P51" si="13">IF(O29&gt;21,"",N29)</f>
        <v>0.1058156295975113</v>
      </c>
      <c r="Q29" s="3">
        <f>IF(ISNUMBER(P29),SUMIF(A:A,A29,P:P),"")</f>
        <v>0.74858101769265317</v>
      </c>
      <c r="R29" s="3">
        <f t="shared" ref="R29:R51" si="14">IFERROR(P29*(1/Q29),"")</f>
        <v>0.14135494635392465</v>
      </c>
      <c r="S29" s="7">
        <f t="shared" ref="S29:S51" si="15">IFERROR(1/R29,"")</f>
        <v>7.0743898660341111</v>
      </c>
    </row>
    <row r="30" spans="1:19" x14ac:dyDescent="0.3">
      <c r="A30" s="1">
        <v>7</v>
      </c>
      <c r="B30" s="5">
        <v>0.55833333333333335</v>
      </c>
      <c r="C30" s="1" t="s">
        <v>20</v>
      </c>
      <c r="D30" s="1">
        <v>4</v>
      </c>
      <c r="E30" s="1">
        <v>1</v>
      </c>
      <c r="F30" s="1" t="s">
        <v>37</v>
      </c>
      <c r="G30" s="1">
        <v>57.36</v>
      </c>
      <c r="H30" s="1">
        <f>1+COUNTIFS(A:A,A30,G:G,"&gt;"&amp;G30)</f>
        <v>5</v>
      </c>
      <c r="I30" s="2">
        <f>AVERAGEIF(A:A,A30,G:G)</f>
        <v>47.659333333333322</v>
      </c>
      <c r="J30" s="2">
        <f t="shared" si="8"/>
        <v>9.7006666666666774</v>
      </c>
      <c r="K30" s="2">
        <f t="shared" si="9"/>
        <v>99.700666666666677</v>
      </c>
      <c r="L30" s="2">
        <f t="shared" si="10"/>
        <v>396.24788989849048</v>
      </c>
      <c r="M30" s="2">
        <f>SUMIF(A:A,A30,L:L)</f>
        <v>4224.672587492566</v>
      </c>
      <c r="N30" s="3">
        <f t="shared" si="11"/>
        <v>9.3793751277107165E-2</v>
      </c>
      <c r="O30" s="6">
        <f t="shared" si="12"/>
        <v>10.66169106559742</v>
      </c>
      <c r="P30" s="3">
        <f t="shared" si="13"/>
        <v>9.3793751277107165E-2</v>
      </c>
      <c r="Q30" s="3">
        <f>IF(ISNUMBER(P30),SUMIF(A:A,A30,P:P),"")</f>
        <v>0.74858101769265317</v>
      </c>
      <c r="R30" s="3">
        <f t="shared" si="14"/>
        <v>0.12529539096009554</v>
      </c>
      <c r="S30" s="7">
        <f t="shared" si="15"/>
        <v>7.9811395482095833</v>
      </c>
    </row>
    <row r="31" spans="1:19" x14ac:dyDescent="0.3">
      <c r="A31" s="1">
        <v>7</v>
      </c>
      <c r="B31" s="5">
        <v>0.55833333333333335</v>
      </c>
      <c r="C31" s="1" t="s">
        <v>20</v>
      </c>
      <c r="D31" s="1">
        <v>4</v>
      </c>
      <c r="E31" s="1">
        <v>14</v>
      </c>
      <c r="F31" s="1" t="s">
        <v>50</v>
      </c>
      <c r="G31" s="1">
        <v>47.7</v>
      </c>
      <c r="H31" s="1">
        <f>1+COUNTIFS(A:A,A31,G:G,"&gt;"&amp;G31)</f>
        <v>6</v>
      </c>
      <c r="I31" s="2">
        <f>AVERAGEIF(A:A,A31,G:G)</f>
        <v>47.659333333333322</v>
      </c>
      <c r="J31" s="2">
        <f t="shared" si="8"/>
        <v>4.066666666668084E-2</v>
      </c>
      <c r="K31" s="2">
        <f t="shared" si="9"/>
        <v>90.040666666666681</v>
      </c>
      <c r="L31" s="2">
        <f t="shared" si="10"/>
        <v>221.94730747872615</v>
      </c>
      <c r="M31" s="2">
        <f>SUMIF(A:A,A31,L:L)</f>
        <v>4224.672587492566</v>
      </c>
      <c r="N31" s="3">
        <f t="shared" si="11"/>
        <v>5.2535978323105186E-2</v>
      </c>
      <c r="O31" s="6">
        <f t="shared" si="12"/>
        <v>19.03457462712182</v>
      </c>
      <c r="P31" s="3">
        <f t="shared" si="13"/>
        <v>5.2535978323105186E-2</v>
      </c>
      <c r="Q31" s="3">
        <f>IF(ISNUMBER(P31),SUMIF(A:A,A31,P:P),"")</f>
        <v>0.74858101769265317</v>
      </c>
      <c r="R31" s="3">
        <f t="shared" si="14"/>
        <v>7.0180751423588747E-2</v>
      </c>
      <c r="S31" s="7">
        <f t="shared" si="15"/>
        <v>14.248921245717609</v>
      </c>
    </row>
    <row r="32" spans="1:19" x14ac:dyDescent="0.3">
      <c r="A32" s="1">
        <v>7</v>
      </c>
      <c r="B32" s="5">
        <v>0.55833333333333335</v>
      </c>
      <c r="C32" s="1" t="s">
        <v>20</v>
      </c>
      <c r="D32" s="1">
        <v>4</v>
      </c>
      <c r="E32" s="1">
        <v>15</v>
      </c>
      <c r="F32" s="1" t="s">
        <v>51</v>
      </c>
      <c r="G32" s="1">
        <v>47.02</v>
      </c>
      <c r="H32" s="1">
        <f>1+COUNTIFS(A:A,A32,G:G,"&gt;"&amp;G32)</f>
        <v>7</v>
      </c>
      <c r="I32" s="2">
        <f>AVERAGEIF(A:A,A32,G:G)</f>
        <v>47.659333333333322</v>
      </c>
      <c r="J32" s="2">
        <f t="shared" si="8"/>
        <v>-0.63933333333331888</v>
      </c>
      <c r="K32" s="2">
        <f t="shared" si="9"/>
        <v>89.360666666666674</v>
      </c>
      <c r="L32" s="2">
        <f t="shared" si="10"/>
        <v>213.07410159068252</v>
      </c>
      <c r="M32" s="2">
        <f>SUMIF(A:A,A32,L:L)</f>
        <v>4224.672587492566</v>
      </c>
      <c r="N32" s="3">
        <f t="shared" si="11"/>
        <v>5.0435648485873924E-2</v>
      </c>
      <c r="O32" s="6">
        <f t="shared" si="12"/>
        <v>19.827245807696539</v>
      </c>
      <c r="P32" s="3">
        <f t="shared" si="13"/>
        <v>5.0435648485873924E-2</v>
      </c>
      <c r="Q32" s="3">
        <f>IF(ISNUMBER(P32),SUMIF(A:A,A32,P:P),"")</f>
        <v>0.74858101769265317</v>
      </c>
      <c r="R32" s="3">
        <f t="shared" si="14"/>
        <v>6.7375003231221947E-2</v>
      </c>
      <c r="S32" s="7">
        <f t="shared" si="15"/>
        <v>14.842299844767867</v>
      </c>
    </row>
    <row r="33" spans="1:19" x14ac:dyDescent="0.3">
      <c r="A33" s="1">
        <v>7</v>
      </c>
      <c r="B33" s="5">
        <v>0.55833333333333335</v>
      </c>
      <c r="C33" s="1" t="s">
        <v>20</v>
      </c>
      <c r="D33" s="1">
        <v>4</v>
      </c>
      <c r="E33" s="1">
        <v>6</v>
      </c>
      <c r="F33" s="1" t="s">
        <v>42</v>
      </c>
      <c r="G33" s="1">
        <v>43.66</v>
      </c>
      <c r="H33" s="1">
        <f>1+COUNTIFS(A:A,A33,G:G,"&gt;"&amp;G33)</f>
        <v>8</v>
      </c>
      <c r="I33" s="2">
        <f>AVERAGEIF(A:A,A33,G:G)</f>
        <v>47.659333333333322</v>
      </c>
      <c r="J33" s="2">
        <f t="shared" si="8"/>
        <v>-3.9993333333333254</v>
      </c>
      <c r="K33" s="2">
        <f t="shared" si="9"/>
        <v>86.000666666666675</v>
      </c>
      <c r="L33" s="2">
        <f t="shared" si="10"/>
        <v>174.17142232266846</v>
      </c>
      <c r="M33" s="2">
        <f>SUMIF(A:A,A33,L:L)</f>
        <v>4224.672587492566</v>
      </c>
      <c r="N33" s="3">
        <f t="shared" si="11"/>
        <v>4.1227200147607876E-2</v>
      </c>
      <c r="O33" s="6">
        <f t="shared" si="12"/>
        <v>24.255831014952467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7</v>
      </c>
      <c r="B34" s="5">
        <v>0.55833333333333335</v>
      </c>
      <c r="C34" s="1" t="s">
        <v>20</v>
      </c>
      <c r="D34" s="1">
        <v>4</v>
      </c>
      <c r="E34" s="1">
        <v>11</v>
      </c>
      <c r="F34" s="1" t="s">
        <v>47</v>
      </c>
      <c r="G34" s="1">
        <v>41.26</v>
      </c>
      <c r="H34" s="1">
        <f>1+COUNTIFS(A:A,A34,G:G,"&gt;"&amp;G34)</f>
        <v>9</v>
      </c>
      <c r="I34" s="2">
        <f>AVERAGEIF(A:A,A34,G:G)</f>
        <v>47.659333333333322</v>
      </c>
      <c r="J34" s="2">
        <f t="shared" si="8"/>
        <v>-6.399333333333324</v>
      </c>
      <c r="K34" s="2">
        <f t="shared" si="9"/>
        <v>83.600666666666683</v>
      </c>
      <c r="L34" s="2">
        <f t="shared" si="10"/>
        <v>150.81290065124426</v>
      </c>
      <c r="M34" s="2">
        <f>SUMIF(A:A,A34,L:L)</f>
        <v>4224.672587492566</v>
      </c>
      <c r="N34" s="3">
        <f t="shared" si="11"/>
        <v>3.5698127494598338E-2</v>
      </c>
      <c r="O34" s="6">
        <f t="shared" si="12"/>
        <v>28.012673778234308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7</v>
      </c>
      <c r="B35" s="5">
        <v>0.55833333333333335</v>
      </c>
      <c r="C35" s="1" t="s">
        <v>20</v>
      </c>
      <c r="D35" s="1">
        <v>4</v>
      </c>
      <c r="E35" s="1">
        <v>3</v>
      </c>
      <c r="F35" s="1" t="s">
        <v>39</v>
      </c>
      <c r="G35" s="1">
        <v>41.15</v>
      </c>
      <c r="H35" s="1">
        <f>1+COUNTIFS(A:A,A35,G:G,"&gt;"&amp;G35)</f>
        <v>10</v>
      </c>
      <c r="I35" s="2">
        <f>AVERAGEIF(A:A,A35,G:G)</f>
        <v>47.659333333333322</v>
      </c>
      <c r="J35" s="2">
        <f t="shared" si="8"/>
        <v>-6.5093333333333234</v>
      </c>
      <c r="K35" s="2">
        <f t="shared" si="9"/>
        <v>83.490666666666669</v>
      </c>
      <c r="L35" s="2">
        <f t="shared" si="10"/>
        <v>149.82081299747884</v>
      </c>
      <c r="M35" s="2">
        <f>SUMIF(A:A,A35,L:L)</f>
        <v>4224.672587492566</v>
      </c>
      <c r="N35" s="3">
        <f t="shared" si="11"/>
        <v>3.5463295650657915E-2</v>
      </c>
      <c r="O35" s="6">
        <f t="shared" si="12"/>
        <v>28.198168885678509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7</v>
      </c>
      <c r="B36" s="5">
        <v>0.55833333333333335</v>
      </c>
      <c r="C36" s="1" t="s">
        <v>20</v>
      </c>
      <c r="D36" s="1">
        <v>4</v>
      </c>
      <c r="E36" s="1">
        <v>10</v>
      </c>
      <c r="F36" s="1" t="s">
        <v>46</v>
      </c>
      <c r="G36" s="1">
        <v>40.450000000000003</v>
      </c>
      <c r="H36" s="1">
        <f>1+COUNTIFS(A:A,A36,G:G,"&gt;"&amp;G36)</f>
        <v>11</v>
      </c>
      <c r="I36" s="2">
        <f>AVERAGEIF(A:A,A36,G:G)</f>
        <v>47.659333333333322</v>
      </c>
      <c r="J36" s="2">
        <f t="shared" si="8"/>
        <v>-7.2093333333333192</v>
      </c>
      <c r="K36" s="2">
        <f t="shared" si="9"/>
        <v>82.790666666666681</v>
      </c>
      <c r="L36" s="2">
        <f t="shared" si="10"/>
        <v>143.65865008408392</v>
      </c>
      <c r="M36" s="2">
        <f>SUMIF(A:A,A36,L:L)</f>
        <v>4224.672587492566</v>
      </c>
      <c r="N36" s="3">
        <f t="shared" si="11"/>
        <v>3.4004682518923537E-2</v>
      </c>
      <c r="O36" s="6">
        <f t="shared" si="12"/>
        <v>29.407714641755646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7</v>
      </c>
      <c r="B37" s="5">
        <v>0.55833333333333335</v>
      </c>
      <c r="C37" s="1" t="s">
        <v>20</v>
      </c>
      <c r="D37" s="1">
        <v>4</v>
      </c>
      <c r="E37" s="1">
        <v>12</v>
      </c>
      <c r="F37" s="1" t="s">
        <v>48</v>
      </c>
      <c r="G37" s="1">
        <v>37.9</v>
      </c>
      <c r="H37" s="1">
        <f>1+COUNTIFS(A:A,A37,G:G,"&gt;"&amp;G37)</f>
        <v>12</v>
      </c>
      <c r="I37" s="2">
        <f>AVERAGEIF(A:A,A37,G:G)</f>
        <v>47.659333333333322</v>
      </c>
      <c r="J37" s="2">
        <f t="shared" si="8"/>
        <v>-9.7593333333333234</v>
      </c>
      <c r="K37" s="2">
        <f t="shared" si="9"/>
        <v>80.240666666666669</v>
      </c>
      <c r="L37" s="2">
        <f t="shared" si="10"/>
        <v>123.27775743245525</v>
      </c>
      <c r="M37" s="2">
        <f>SUMIF(A:A,A37,L:L)</f>
        <v>4224.672587492566</v>
      </c>
      <c r="N37" s="3">
        <f t="shared" si="11"/>
        <v>2.9180428750248608E-2</v>
      </c>
      <c r="O37" s="6">
        <f t="shared" si="12"/>
        <v>34.269544445657957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7</v>
      </c>
      <c r="B38" s="5">
        <v>0.55833333333333335</v>
      </c>
      <c r="C38" s="1" t="s">
        <v>20</v>
      </c>
      <c r="D38" s="1">
        <v>4</v>
      </c>
      <c r="E38" s="1">
        <v>13</v>
      </c>
      <c r="F38" s="1" t="s">
        <v>49</v>
      </c>
      <c r="G38" s="1">
        <v>37.549999999999997</v>
      </c>
      <c r="H38" s="1">
        <f>1+COUNTIFS(A:A,A38,G:G,"&gt;"&amp;G38)</f>
        <v>13</v>
      </c>
      <c r="I38" s="2">
        <f>AVERAGEIF(A:A,A38,G:G)</f>
        <v>47.659333333333322</v>
      </c>
      <c r="J38" s="2">
        <f t="shared" si="8"/>
        <v>-10.109333333333325</v>
      </c>
      <c r="K38" s="2">
        <f t="shared" si="9"/>
        <v>79.890666666666675</v>
      </c>
      <c r="L38" s="2">
        <f t="shared" si="10"/>
        <v>120.71591798745384</v>
      </c>
      <c r="M38" s="2">
        <f>SUMIF(A:A,A38,L:L)</f>
        <v>4224.672587492566</v>
      </c>
      <c r="N38" s="3">
        <f t="shared" si="11"/>
        <v>2.8574029226511331E-2</v>
      </c>
      <c r="O38" s="6">
        <f t="shared" si="12"/>
        <v>34.996814487478296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7</v>
      </c>
      <c r="B39" s="5">
        <v>0.55833333333333335</v>
      </c>
      <c r="C39" s="1" t="s">
        <v>20</v>
      </c>
      <c r="D39" s="1">
        <v>4</v>
      </c>
      <c r="E39" s="1">
        <v>4</v>
      </c>
      <c r="F39" s="1" t="s">
        <v>40</v>
      </c>
      <c r="G39" s="1">
        <v>37.020000000000003</v>
      </c>
      <c r="H39" s="1">
        <f>1+COUNTIFS(A:A,A39,G:G,"&gt;"&amp;G39)</f>
        <v>14</v>
      </c>
      <c r="I39" s="2">
        <f>AVERAGEIF(A:A,A39,G:G)</f>
        <v>47.659333333333322</v>
      </c>
      <c r="J39" s="2">
        <f t="shared" si="8"/>
        <v>-10.639333333333319</v>
      </c>
      <c r="K39" s="2">
        <f t="shared" si="9"/>
        <v>79.360666666666674</v>
      </c>
      <c r="L39" s="2">
        <f t="shared" si="10"/>
        <v>116.93754630324722</v>
      </c>
      <c r="M39" s="2">
        <f>SUMIF(A:A,A39,L:L)</f>
        <v>4224.672587492566</v>
      </c>
      <c r="N39" s="3">
        <f t="shared" si="11"/>
        <v>2.7679670762995663E-2</v>
      </c>
      <c r="O39" s="6">
        <f t="shared" si="12"/>
        <v>36.127597346167782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7</v>
      </c>
      <c r="B40" s="5">
        <v>0.55833333333333335</v>
      </c>
      <c r="C40" s="1" t="s">
        <v>20</v>
      </c>
      <c r="D40" s="1">
        <v>4</v>
      </c>
      <c r="E40" s="1">
        <v>8</v>
      </c>
      <c r="F40" s="1" t="s">
        <v>44</v>
      </c>
      <c r="G40" s="1">
        <v>31.26</v>
      </c>
      <c r="H40" s="1">
        <f>1+COUNTIFS(A:A,A40,G:G,"&gt;"&amp;G40)</f>
        <v>15</v>
      </c>
      <c r="I40" s="2">
        <f>AVERAGEIF(A:A,A40,G:G)</f>
        <v>47.659333333333322</v>
      </c>
      <c r="J40" s="2">
        <f t="shared" si="8"/>
        <v>-16.39933333333332</v>
      </c>
      <c r="K40" s="2">
        <f t="shared" si="9"/>
        <v>73.600666666666683</v>
      </c>
      <c r="L40" s="2">
        <f t="shared" si="10"/>
        <v>82.767874750495196</v>
      </c>
      <c r="M40" s="2">
        <f>SUMIF(A:A,A40,L:L)</f>
        <v>4224.672587492566</v>
      </c>
      <c r="N40" s="3">
        <f t="shared" si="11"/>
        <v>1.9591547755803653E-2</v>
      </c>
      <c r="O40" s="6">
        <f t="shared" si="12"/>
        <v>51.042419540526986</v>
      </c>
      <c r="P40" s="3" t="str">
        <f t="shared" si="13"/>
        <v/>
      </c>
      <c r="Q40" s="3" t="str">
        <f>IF(ISNUMBER(P40),SUMIF(A:A,A40,P:P),"")</f>
        <v/>
      </c>
      <c r="R40" s="3" t="str">
        <f t="shared" si="14"/>
        <v/>
      </c>
      <c r="S40" s="7" t="str">
        <f t="shared" si="15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10</v>
      </c>
      <c r="B42" s="5">
        <v>0.58263888888888882</v>
      </c>
      <c r="C42" s="1" t="s">
        <v>20</v>
      </c>
      <c r="D42" s="1">
        <v>5</v>
      </c>
      <c r="E42" s="1">
        <v>4</v>
      </c>
      <c r="F42" s="1" t="s">
        <v>54</v>
      </c>
      <c r="G42" s="1">
        <v>60.74</v>
      </c>
      <c r="H42" s="1">
        <f>1+COUNTIFS(A:A,A42,G:G,"&gt;"&amp;G42)</f>
        <v>1</v>
      </c>
      <c r="I42" s="2">
        <f>AVERAGEIF(A:A,A42,G:G)</f>
        <v>52.147000000000006</v>
      </c>
      <c r="J42" s="2">
        <f t="shared" si="8"/>
        <v>8.5929999999999964</v>
      </c>
      <c r="K42" s="2">
        <f t="shared" si="9"/>
        <v>98.592999999999989</v>
      </c>
      <c r="L42" s="2">
        <f t="shared" si="10"/>
        <v>370.76928653918964</v>
      </c>
      <c r="M42" s="2">
        <f>SUMIF(A:A,A42,L:L)</f>
        <v>2386.9383447496275</v>
      </c>
      <c r="N42" s="3">
        <f t="shared" si="11"/>
        <v>0.15533257796739641</v>
      </c>
      <c r="O42" s="6">
        <f t="shared" si="12"/>
        <v>6.4377995465310267</v>
      </c>
      <c r="P42" s="3">
        <f t="shared" si="13"/>
        <v>0.15533257796739641</v>
      </c>
      <c r="Q42" s="3">
        <f>IF(ISNUMBER(P42),SUMIF(A:A,A42,P:P),"")</f>
        <v>1.0000000000000002</v>
      </c>
      <c r="R42" s="3">
        <f t="shared" si="14"/>
        <v>0.15533257796739638</v>
      </c>
      <c r="S42" s="7">
        <f t="shared" si="15"/>
        <v>6.4377995465310276</v>
      </c>
    </row>
    <row r="43" spans="1:19" x14ac:dyDescent="0.3">
      <c r="A43" s="1">
        <v>10</v>
      </c>
      <c r="B43" s="5">
        <v>0.58263888888888882</v>
      </c>
      <c r="C43" s="1" t="s">
        <v>20</v>
      </c>
      <c r="D43" s="1">
        <v>5</v>
      </c>
      <c r="E43" s="1">
        <v>6</v>
      </c>
      <c r="F43" s="1" t="s">
        <v>56</v>
      </c>
      <c r="G43" s="1">
        <v>60.31</v>
      </c>
      <c r="H43" s="1">
        <f>1+COUNTIFS(A:A,A43,G:G,"&gt;"&amp;G43)</f>
        <v>2</v>
      </c>
      <c r="I43" s="2">
        <f>AVERAGEIF(A:A,A43,G:G)</f>
        <v>52.147000000000006</v>
      </c>
      <c r="J43" s="2">
        <f t="shared" si="8"/>
        <v>8.1629999999999967</v>
      </c>
      <c r="K43" s="2">
        <f t="shared" si="9"/>
        <v>98.162999999999997</v>
      </c>
      <c r="L43" s="2">
        <f t="shared" si="10"/>
        <v>361.32578395509069</v>
      </c>
      <c r="M43" s="2">
        <f>SUMIF(A:A,A43,L:L)</f>
        <v>2386.9383447496275</v>
      </c>
      <c r="N43" s="3">
        <f t="shared" si="11"/>
        <v>0.15137625349639736</v>
      </c>
      <c r="O43" s="6">
        <f t="shared" si="12"/>
        <v>6.6060559493487485</v>
      </c>
      <c r="P43" s="3">
        <f t="shared" si="13"/>
        <v>0.15137625349639736</v>
      </c>
      <c r="Q43" s="3">
        <f>IF(ISNUMBER(P43),SUMIF(A:A,A43,P:P),"")</f>
        <v>1.0000000000000002</v>
      </c>
      <c r="R43" s="3">
        <f t="shared" si="14"/>
        <v>0.15137625349639733</v>
      </c>
      <c r="S43" s="7">
        <f t="shared" si="15"/>
        <v>6.6060559493487494</v>
      </c>
    </row>
    <row r="44" spans="1:19" x14ac:dyDescent="0.3">
      <c r="A44" s="1">
        <v>10</v>
      </c>
      <c r="B44" s="5">
        <v>0.58263888888888882</v>
      </c>
      <c r="C44" s="1" t="s">
        <v>20</v>
      </c>
      <c r="D44" s="1">
        <v>5</v>
      </c>
      <c r="E44" s="1">
        <v>1</v>
      </c>
      <c r="F44" s="1" t="s">
        <v>52</v>
      </c>
      <c r="G44" s="1">
        <v>57.8</v>
      </c>
      <c r="H44" s="1">
        <f>1+COUNTIFS(A:A,A44,G:G,"&gt;"&amp;G44)</f>
        <v>3</v>
      </c>
      <c r="I44" s="2">
        <f>AVERAGEIF(A:A,A44,G:G)</f>
        <v>52.147000000000006</v>
      </c>
      <c r="J44" s="2">
        <f t="shared" si="8"/>
        <v>5.6529999999999916</v>
      </c>
      <c r="K44" s="2">
        <f t="shared" si="9"/>
        <v>95.652999999999992</v>
      </c>
      <c r="L44" s="2">
        <f t="shared" si="10"/>
        <v>310.80944271566358</v>
      </c>
      <c r="M44" s="2">
        <f>SUMIF(A:A,A44,L:L)</f>
        <v>2386.9383447496275</v>
      </c>
      <c r="N44" s="3">
        <f t="shared" si="11"/>
        <v>0.13021259782404024</v>
      </c>
      <c r="O44" s="6">
        <f t="shared" si="12"/>
        <v>7.6797484783409873</v>
      </c>
      <c r="P44" s="3">
        <f t="shared" si="13"/>
        <v>0.13021259782404024</v>
      </c>
      <c r="Q44" s="3">
        <f>IF(ISNUMBER(P44),SUMIF(A:A,A44,P:P),"")</f>
        <v>1.0000000000000002</v>
      </c>
      <c r="R44" s="3">
        <f t="shared" si="14"/>
        <v>0.13021259782404021</v>
      </c>
      <c r="S44" s="7">
        <f t="shared" si="15"/>
        <v>7.6797484783409891</v>
      </c>
    </row>
    <row r="45" spans="1:19" x14ac:dyDescent="0.3">
      <c r="A45" s="1">
        <v>10</v>
      </c>
      <c r="B45" s="5">
        <v>0.58263888888888882</v>
      </c>
      <c r="C45" s="1" t="s">
        <v>20</v>
      </c>
      <c r="D45" s="1">
        <v>5</v>
      </c>
      <c r="E45" s="1">
        <v>11</v>
      </c>
      <c r="F45" s="1" t="s">
        <v>60</v>
      </c>
      <c r="G45" s="1">
        <v>57.5</v>
      </c>
      <c r="H45" s="1">
        <f>1+COUNTIFS(A:A,A45,G:G,"&gt;"&amp;G45)</f>
        <v>4</v>
      </c>
      <c r="I45" s="2">
        <f>AVERAGEIF(A:A,A45,G:G)</f>
        <v>52.147000000000006</v>
      </c>
      <c r="J45" s="2">
        <f t="shared" si="8"/>
        <v>5.3529999999999944</v>
      </c>
      <c r="K45" s="2">
        <f t="shared" si="9"/>
        <v>95.352999999999994</v>
      </c>
      <c r="L45" s="2">
        <f t="shared" si="10"/>
        <v>305.26492312432435</v>
      </c>
      <c r="M45" s="2">
        <f>SUMIF(A:A,A45,L:L)</f>
        <v>2386.9383447496275</v>
      </c>
      <c r="N45" s="3">
        <f t="shared" si="11"/>
        <v>0.12788973950491564</v>
      </c>
      <c r="O45" s="6">
        <f t="shared" si="12"/>
        <v>7.8192355686326458</v>
      </c>
      <c r="P45" s="3">
        <f t="shared" si="13"/>
        <v>0.12788973950491564</v>
      </c>
      <c r="Q45" s="3">
        <f>IF(ISNUMBER(P45),SUMIF(A:A,A45,P:P),"")</f>
        <v>1.0000000000000002</v>
      </c>
      <c r="R45" s="3">
        <f t="shared" si="14"/>
        <v>0.12788973950491561</v>
      </c>
      <c r="S45" s="7">
        <f t="shared" si="15"/>
        <v>7.8192355686326476</v>
      </c>
    </row>
    <row r="46" spans="1:19" x14ac:dyDescent="0.3">
      <c r="A46" s="1">
        <v>10</v>
      </c>
      <c r="B46" s="5">
        <v>0.58263888888888882</v>
      </c>
      <c r="C46" s="1" t="s">
        <v>20</v>
      </c>
      <c r="D46" s="1">
        <v>5</v>
      </c>
      <c r="E46" s="1">
        <v>5</v>
      </c>
      <c r="F46" s="1" t="s">
        <v>55</v>
      </c>
      <c r="G46" s="1">
        <v>52.32</v>
      </c>
      <c r="H46" s="1">
        <f>1+COUNTIFS(A:A,A46,G:G,"&gt;"&amp;G46)</f>
        <v>5</v>
      </c>
      <c r="I46" s="2">
        <f>AVERAGEIF(A:A,A46,G:G)</f>
        <v>52.147000000000006</v>
      </c>
      <c r="J46" s="2">
        <f t="shared" si="8"/>
        <v>0.17299999999999471</v>
      </c>
      <c r="K46" s="2">
        <f t="shared" si="9"/>
        <v>90.173000000000002</v>
      </c>
      <c r="L46" s="2">
        <f t="shared" si="10"/>
        <v>223.71658383211064</v>
      </c>
      <c r="M46" s="2">
        <f>SUMIF(A:A,A46,L:L)</f>
        <v>2386.9383447496275</v>
      </c>
      <c r="N46" s="3">
        <f t="shared" si="11"/>
        <v>9.3725329908166052E-2</v>
      </c>
      <c r="O46" s="6">
        <f t="shared" si="12"/>
        <v>10.669474313718821</v>
      </c>
      <c r="P46" s="3">
        <f t="shared" si="13"/>
        <v>9.3725329908166052E-2</v>
      </c>
      <c r="Q46" s="3">
        <f>IF(ISNUMBER(P46),SUMIF(A:A,A46,P:P),"")</f>
        <v>1.0000000000000002</v>
      </c>
      <c r="R46" s="3">
        <f t="shared" si="14"/>
        <v>9.3725329908166038E-2</v>
      </c>
      <c r="S46" s="7">
        <f t="shared" si="15"/>
        <v>10.669474313718823</v>
      </c>
    </row>
    <row r="47" spans="1:19" x14ac:dyDescent="0.3">
      <c r="A47" s="1">
        <v>10</v>
      </c>
      <c r="B47" s="5">
        <v>0.58263888888888882</v>
      </c>
      <c r="C47" s="1" t="s">
        <v>20</v>
      </c>
      <c r="D47" s="1">
        <v>5</v>
      </c>
      <c r="E47" s="1">
        <v>9</v>
      </c>
      <c r="F47" s="1" t="s">
        <v>59</v>
      </c>
      <c r="G47" s="1">
        <v>51.82</v>
      </c>
      <c r="H47" s="1">
        <f>1+COUNTIFS(A:A,A47,G:G,"&gt;"&amp;G47)</f>
        <v>6</v>
      </c>
      <c r="I47" s="2">
        <f>AVERAGEIF(A:A,A47,G:G)</f>
        <v>52.147000000000006</v>
      </c>
      <c r="J47" s="2">
        <f t="shared" si="8"/>
        <v>-0.32700000000000529</v>
      </c>
      <c r="K47" s="2">
        <f t="shared" si="9"/>
        <v>89.673000000000002</v>
      </c>
      <c r="L47" s="2">
        <f t="shared" si="10"/>
        <v>217.1047595606021</v>
      </c>
      <c r="M47" s="2">
        <f>SUMIF(A:A,A47,L:L)</f>
        <v>2386.9383447496275</v>
      </c>
      <c r="N47" s="3">
        <f t="shared" si="11"/>
        <v>9.0955327789740137E-2</v>
      </c>
      <c r="O47" s="6">
        <f t="shared" si="12"/>
        <v>10.994408181472147</v>
      </c>
      <c r="P47" s="3">
        <f t="shared" si="13"/>
        <v>9.0955327789740137E-2</v>
      </c>
      <c r="Q47" s="3">
        <f>IF(ISNUMBER(P47),SUMIF(A:A,A47,P:P),"")</f>
        <v>1.0000000000000002</v>
      </c>
      <c r="R47" s="3">
        <f t="shared" si="14"/>
        <v>9.0955327789740123E-2</v>
      </c>
      <c r="S47" s="7">
        <f t="shared" si="15"/>
        <v>10.994408181472149</v>
      </c>
    </row>
    <row r="48" spans="1:19" x14ac:dyDescent="0.3">
      <c r="A48" s="1">
        <v>10</v>
      </c>
      <c r="B48" s="5">
        <v>0.58263888888888882</v>
      </c>
      <c r="C48" s="1" t="s">
        <v>20</v>
      </c>
      <c r="D48" s="1">
        <v>5</v>
      </c>
      <c r="E48" s="1">
        <v>7</v>
      </c>
      <c r="F48" s="1" t="s">
        <v>57</v>
      </c>
      <c r="G48" s="1">
        <v>49.07</v>
      </c>
      <c r="H48" s="1">
        <f>1+COUNTIFS(A:A,A48,G:G,"&gt;"&amp;G48)</f>
        <v>7</v>
      </c>
      <c r="I48" s="2">
        <f>AVERAGEIF(A:A,A48,G:G)</f>
        <v>52.147000000000006</v>
      </c>
      <c r="J48" s="2">
        <f t="shared" si="8"/>
        <v>-3.0770000000000053</v>
      </c>
      <c r="K48" s="2">
        <f t="shared" si="9"/>
        <v>86.923000000000002</v>
      </c>
      <c r="L48" s="2">
        <f t="shared" si="10"/>
        <v>184.08175875895526</v>
      </c>
      <c r="M48" s="2">
        <f>SUMIF(A:A,A48,L:L)</f>
        <v>2386.9383447496275</v>
      </c>
      <c r="N48" s="3">
        <f t="shared" si="11"/>
        <v>7.7120449786173301E-2</v>
      </c>
      <c r="O48" s="6">
        <f t="shared" si="12"/>
        <v>12.966729353532466</v>
      </c>
      <c r="P48" s="3">
        <f t="shared" si="13"/>
        <v>7.7120449786173301E-2</v>
      </c>
      <c r="Q48" s="3">
        <f>IF(ISNUMBER(P48),SUMIF(A:A,A48,P:P),"")</f>
        <v>1.0000000000000002</v>
      </c>
      <c r="R48" s="3">
        <f t="shared" si="14"/>
        <v>7.7120449786173287E-2</v>
      </c>
      <c r="S48" s="7">
        <f t="shared" si="15"/>
        <v>12.96672935353247</v>
      </c>
    </row>
    <row r="49" spans="1:19" x14ac:dyDescent="0.3">
      <c r="A49" s="1">
        <v>10</v>
      </c>
      <c r="B49" s="5">
        <v>0.58263888888888882</v>
      </c>
      <c r="C49" s="1" t="s">
        <v>20</v>
      </c>
      <c r="D49" s="1">
        <v>5</v>
      </c>
      <c r="E49" s="1">
        <v>8</v>
      </c>
      <c r="F49" s="1" t="s">
        <v>58</v>
      </c>
      <c r="G49" s="1">
        <v>48.3</v>
      </c>
      <c r="H49" s="1">
        <f>1+COUNTIFS(A:A,A49,G:G,"&gt;"&amp;G49)</f>
        <v>8</v>
      </c>
      <c r="I49" s="2">
        <f>AVERAGEIF(A:A,A49,G:G)</f>
        <v>52.147000000000006</v>
      </c>
      <c r="J49" s="2">
        <f t="shared" si="8"/>
        <v>-3.8470000000000084</v>
      </c>
      <c r="K49" s="2">
        <f t="shared" si="9"/>
        <v>86.152999999999992</v>
      </c>
      <c r="L49" s="2">
        <f t="shared" si="10"/>
        <v>175.77064644373425</v>
      </c>
      <c r="M49" s="2">
        <f>SUMIF(A:A,A49,L:L)</f>
        <v>2386.9383447496275</v>
      </c>
      <c r="N49" s="3">
        <f t="shared" si="11"/>
        <v>7.363853650864674E-2</v>
      </c>
      <c r="O49" s="6">
        <f t="shared" si="12"/>
        <v>13.579846197548733</v>
      </c>
      <c r="P49" s="3">
        <f t="shared" si="13"/>
        <v>7.363853650864674E-2</v>
      </c>
      <c r="Q49" s="3">
        <f>IF(ISNUMBER(P49),SUMIF(A:A,A49,P:P),"")</f>
        <v>1.0000000000000002</v>
      </c>
      <c r="R49" s="3">
        <f t="shared" si="14"/>
        <v>7.3638536508646726E-2</v>
      </c>
      <c r="S49" s="7">
        <f t="shared" si="15"/>
        <v>13.579846197548736</v>
      </c>
    </row>
    <row r="50" spans="1:19" x14ac:dyDescent="0.3">
      <c r="A50" s="1">
        <v>10</v>
      </c>
      <c r="B50" s="5">
        <v>0.58263888888888882</v>
      </c>
      <c r="C50" s="1" t="s">
        <v>20</v>
      </c>
      <c r="D50" s="1">
        <v>5</v>
      </c>
      <c r="E50" s="1">
        <v>3</v>
      </c>
      <c r="F50" s="1" t="s">
        <v>53</v>
      </c>
      <c r="G50" s="1">
        <v>41.96</v>
      </c>
      <c r="H50" s="1">
        <f>1+COUNTIFS(A:A,A50,G:G,"&gt;"&amp;G50)</f>
        <v>9</v>
      </c>
      <c r="I50" s="2">
        <f>AVERAGEIF(A:A,A50,G:G)</f>
        <v>52.147000000000006</v>
      </c>
      <c r="J50" s="2">
        <f t="shared" si="8"/>
        <v>-10.187000000000005</v>
      </c>
      <c r="K50" s="2">
        <f t="shared" si="9"/>
        <v>79.812999999999988</v>
      </c>
      <c r="L50" s="2">
        <f t="shared" si="10"/>
        <v>120.15469048532773</v>
      </c>
      <c r="M50" s="2">
        <f>SUMIF(A:A,A50,L:L)</f>
        <v>2386.9383447496275</v>
      </c>
      <c r="N50" s="3">
        <f t="shared" si="11"/>
        <v>5.0338413955946182E-2</v>
      </c>
      <c r="O50" s="6">
        <f t="shared" si="12"/>
        <v>19.86554445031091</v>
      </c>
      <c r="P50" s="3">
        <f t="shared" si="13"/>
        <v>5.0338413955946182E-2</v>
      </c>
      <c r="Q50" s="3">
        <f>IF(ISNUMBER(P50),SUMIF(A:A,A50,P:P),"")</f>
        <v>1.0000000000000002</v>
      </c>
      <c r="R50" s="3">
        <f t="shared" si="14"/>
        <v>5.0338413955946168E-2</v>
      </c>
      <c r="S50" s="7">
        <f t="shared" si="15"/>
        <v>19.865544450310917</v>
      </c>
    </row>
    <row r="51" spans="1:19" x14ac:dyDescent="0.3">
      <c r="A51" s="1">
        <v>10</v>
      </c>
      <c r="B51" s="5">
        <v>0.58263888888888882</v>
      </c>
      <c r="C51" s="1" t="s">
        <v>20</v>
      </c>
      <c r="D51" s="1">
        <v>5</v>
      </c>
      <c r="E51" s="1">
        <v>12</v>
      </c>
      <c r="F51" s="1" t="s">
        <v>61</v>
      </c>
      <c r="G51" s="1">
        <v>41.65</v>
      </c>
      <c r="H51" s="1">
        <f>1+COUNTIFS(A:A,A51,G:G,"&gt;"&amp;G51)</f>
        <v>10</v>
      </c>
      <c r="I51" s="2">
        <f>AVERAGEIF(A:A,A51,G:G)</f>
        <v>52.147000000000006</v>
      </c>
      <c r="J51" s="2">
        <f t="shared" si="8"/>
        <v>-10.497000000000007</v>
      </c>
      <c r="K51" s="2">
        <f t="shared" si="9"/>
        <v>79.502999999999986</v>
      </c>
      <c r="L51" s="2">
        <f t="shared" si="10"/>
        <v>117.94046933462981</v>
      </c>
      <c r="M51" s="2">
        <f>SUMIF(A:A,A51,L:L)</f>
        <v>2386.9383447496275</v>
      </c>
      <c r="N51" s="3">
        <f t="shared" si="11"/>
        <v>4.9410773258578199E-2</v>
      </c>
      <c r="O51" s="6">
        <f t="shared" si="12"/>
        <v>20.238501323724783</v>
      </c>
      <c r="P51" s="3">
        <f t="shared" si="13"/>
        <v>4.9410773258578199E-2</v>
      </c>
      <c r="Q51" s="3">
        <f>IF(ISNUMBER(P51),SUMIF(A:A,A51,P:P),"")</f>
        <v>1.0000000000000002</v>
      </c>
      <c r="R51" s="3">
        <f t="shared" si="14"/>
        <v>4.9410773258578185E-2</v>
      </c>
      <c r="S51" s="7">
        <f t="shared" si="15"/>
        <v>20.23850132372479</v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14</v>
      </c>
      <c r="B53" s="5">
        <v>0.6069444444444444</v>
      </c>
      <c r="C53" s="1" t="s">
        <v>20</v>
      </c>
      <c r="D53" s="1">
        <v>6</v>
      </c>
      <c r="E53" s="1">
        <v>5</v>
      </c>
      <c r="F53" s="1" t="s">
        <v>66</v>
      </c>
      <c r="G53" s="1">
        <v>69.66</v>
      </c>
      <c r="H53" s="1">
        <f>1+COUNTIFS(A:A,A53,G:G,"&gt;"&amp;G53)</f>
        <v>1</v>
      </c>
      <c r="I53" s="2">
        <f>AVERAGEIF(A:A,A53,G:G)</f>
        <v>49.622222222222227</v>
      </c>
      <c r="J53" s="2">
        <f t="shared" ref="J53:J61" si="16">G53-I53</f>
        <v>20.037777777777769</v>
      </c>
      <c r="K53" s="2">
        <f t="shared" ref="K53:K61" si="17">90+J53</f>
        <v>110.03777777777776</v>
      </c>
      <c r="L53" s="2">
        <f t="shared" ref="L53:L61" si="18">EXP(0.06*K53)</f>
        <v>736.76329480970082</v>
      </c>
      <c r="M53" s="2">
        <f>SUMIF(A:A,A53,L:L)</f>
        <v>2807.6588140130343</v>
      </c>
      <c r="N53" s="3">
        <f t="shared" ref="N53:N61" si="19">L53/M53</f>
        <v>0.26241197510627462</v>
      </c>
      <c r="O53" s="6">
        <f t="shared" ref="O53:O61" si="20">1/N53</f>
        <v>3.8108016968166507</v>
      </c>
      <c r="P53" s="3">
        <f t="shared" ref="P53:P61" si="21">IF(O53&gt;21,"",N53)</f>
        <v>0.26241197510627462</v>
      </c>
      <c r="Q53" s="3">
        <f>IF(ISNUMBER(P53),SUMIF(A:A,A53,P:P),"")</f>
        <v>0.96103242667101541</v>
      </c>
      <c r="R53" s="3">
        <f t="shared" ref="R53:R61" si="22">IFERROR(P53*(1/Q53),"")</f>
        <v>0.27305215497801782</v>
      </c>
      <c r="S53" s="7">
        <f t="shared" ref="S53:S61" si="23">IFERROR(1/R53,"")</f>
        <v>3.6623040022537285</v>
      </c>
    </row>
    <row r="54" spans="1:19" x14ac:dyDescent="0.3">
      <c r="A54" s="1">
        <v>14</v>
      </c>
      <c r="B54" s="5">
        <v>0.6069444444444444</v>
      </c>
      <c r="C54" s="1" t="s">
        <v>20</v>
      </c>
      <c r="D54" s="1">
        <v>6</v>
      </c>
      <c r="E54" s="1">
        <v>4</v>
      </c>
      <c r="F54" s="1" t="s">
        <v>65</v>
      </c>
      <c r="G54" s="1">
        <v>68.790000000000006</v>
      </c>
      <c r="H54" s="1">
        <f>1+COUNTIFS(A:A,A54,G:G,"&gt;"&amp;G54)</f>
        <v>2</v>
      </c>
      <c r="I54" s="2">
        <f>AVERAGEIF(A:A,A54,G:G)</f>
        <v>49.622222222222227</v>
      </c>
      <c r="J54" s="2">
        <f t="shared" si="16"/>
        <v>19.167777777777779</v>
      </c>
      <c r="K54" s="2">
        <f t="shared" si="17"/>
        <v>109.16777777777779</v>
      </c>
      <c r="L54" s="2">
        <f t="shared" si="18"/>
        <v>699.29079164805034</v>
      </c>
      <c r="M54" s="2">
        <f>SUMIF(A:A,A54,L:L)</f>
        <v>2807.6588140130343</v>
      </c>
      <c r="N54" s="3">
        <f t="shared" si="19"/>
        <v>0.24906544490302301</v>
      </c>
      <c r="O54" s="6">
        <f t="shared" si="20"/>
        <v>4.0150089884582885</v>
      </c>
      <c r="P54" s="3">
        <f t="shared" si="21"/>
        <v>0.24906544490302301</v>
      </c>
      <c r="Q54" s="3">
        <f>IF(ISNUMBER(P54),SUMIF(A:A,A54,P:P),"")</f>
        <v>0.96103242667101541</v>
      </c>
      <c r="R54" s="3">
        <f t="shared" si="22"/>
        <v>0.25916445479969652</v>
      </c>
      <c r="S54" s="7">
        <f t="shared" si="23"/>
        <v>3.8585538312840075</v>
      </c>
    </row>
    <row r="55" spans="1:19" x14ac:dyDescent="0.3">
      <c r="A55" s="1">
        <v>14</v>
      </c>
      <c r="B55" s="5">
        <v>0.6069444444444444</v>
      </c>
      <c r="C55" s="1" t="s">
        <v>20</v>
      </c>
      <c r="D55" s="1">
        <v>6</v>
      </c>
      <c r="E55" s="1">
        <v>3</v>
      </c>
      <c r="F55" s="1" t="s">
        <v>64</v>
      </c>
      <c r="G55" s="1">
        <v>55.58</v>
      </c>
      <c r="H55" s="1">
        <f>1+COUNTIFS(A:A,A55,G:G,"&gt;"&amp;G55)</f>
        <v>3</v>
      </c>
      <c r="I55" s="2">
        <f>AVERAGEIF(A:A,A55,G:G)</f>
        <v>49.622222222222227</v>
      </c>
      <c r="J55" s="2">
        <f t="shared" si="16"/>
        <v>5.9577777777777712</v>
      </c>
      <c r="K55" s="2">
        <f t="shared" si="17"/>
        <v>95.957777777777778</v>
      </c>
      <c r="L55" s="2">
        <f t="shared" si="18"/>
        <v>316.54539729406844</v>
      </c>
      <c r="M55" s="2">
        <f>SUMIF(A:A,A55,L:L)</f>
        <v>2807.6588140130343</v>
      </c>
      <c r="N55" s="3">
        <f t="shared" si="19"/>
        <v>0.11274354124304183</v>
      </c>
      <c r="O55" s="6">
        <f t="shared" si="20"/>
        <v>8.8696876909719808</v>
      </c>
      <c r="P55" s="3">
        <f t="shared" si="21"/>
        <v>0.11274354124304183</v>
      </c>
      <c r="Q55" s="3">
        <f>IF(ISNUMBER(P55),SUMIF(A:A,A55,P:P),"")</f>
        <v>0.96103242667101541</v>
      </c>
      <c r="R55" s="3">
        <f t="shared" si="22"/>
        <v>0.11731502300456369</v>
      </c>
      <c r="S55" s="7">
        <f t="shared" si="23"/>
        <v>8.5240574854688376</v>
      </c>
    </row>
    <row r="56" spans="1:19" x14ac:dyDescent="0.3">
      <c r="A56" s="1">
        <v>14</v>
      </c>
      <c r="B56" s="5">
        <v>0.6069444444444444</v>
      </c>
      <c r="C56" s="1" t="s">
        <v>20</v>
      </c>
      <c r="D56" s="1">
        <v>6</v>
      </c>
      <c r="E56" s="1">
        <v>2</v>
      </c>
      <c r="F56" s="1" t="s">
        <v>63</v>
      </c>
      <c r="G56" s="1">
        <v>54.25</v>
      </c>
      <c r="H56" s="1">
        <f>1+COUNTIFS(A:A,A56,G:G,"&gt;"&amp;G56)</f>
        <v>4</v>
      </c>
      <c r="I56" s="2">
        <f>AVERAGEIF(A:A,A56,G:G)</f>
        <v>49.622222222222227</v>
      </c>
      <c r="J56" s="2">
        <f t="shared" si="16"/>
        <v>4.6277777777777729</v>
      </c>
      <c r="K56" s="2">
        <f t="shared" si="17"/>
        <v>94.627777777777766</v>
      </c>
      <c r="L56" s="2">
        <f t="shared" si="18"/>
        <v>292.26667810628351</v>
      </c>
      <c r="M56" s="2">
        <f>SUMIF(A:A,A56,L:L)</f>
        <v>2807.6588140130343</v>
      </c>
      <c r="N56" s="3">
        <f t="shared" si="19"/>
        <v>0.10409622303378871</v>
      </c>
      <c r="O56" s="6">
        <f t="shared" si="20"/>
        <v>9.6064964785072835</v>
      </c>
      <c r="P56" s="3">
        <f t="shared" si="21"/>
        <v>0.10409622303378871</v>
      </c>
      <c r="Q56" s="3">
        <f>IF(ISNUMBER(P56),SUMIF(A:A,A56,P:P),"")</f>
        <v>0.96103242667101541</v>
      </c>
      <c r="R56" s="3">
        <f t="shared" si="22"/>
        <v>0.10831707666137197</v>
      </c>
      <c r="S56" s="7">
        <f t="shared" si="23"/>
        <v>9.2321546225464193</v>
      </c>
    </row>
    <row r="57" spans="1:19" x14ac:dyDescent="0.3">
      <c r="A57" s="1">
        <v>14</v>
      </c>
      <c r="B57" s="5">
        <v>0.6069444444444444</v>
      </c>
      <c r="C57" s="1" t="s">
        <v>20</v>
      </c>
      <c r="D57" s="1">
        <v>6</v>
      </c>
      <c r="E57" s="1">
        <v>1</v>
      </c>
      <c r="F57" s="1" t="s">
        <v>62</v>
      </c>
      <c r="G57" s="1">
        <v>53</v>
      </c>
      <c r="H57" s="1">
        <f>1+COUNTIFS(A:A,A57,G:G,"&gt;"&amp;G57)</f>
        <v>5</v>
      </c>
      <c r="I57" s="2">
        <f>AVERAGEIF(A:A,A57,G:G)</f>
        <v>49.622222222222227</v>
      </c>
      <c r="J57" s="2">
        <f t="shared" si="16"/>
        <v>3.3777777777777729</v>
      </c>
      <c r="K57" s="2">
        <f t="shared" si="17"/>
        <v>93.377777777777766</v>
      </c>
      <c r="L57" s="2">
        <f t="shared" si="18"/>
        <v>271.14850688398855</v>
      </c>
      <c r="M57" s="2">
        <f>SUMIF(A:A,A57,L:L)</f>
        <v>2807.6588140130343</v>
      </c>
      <c r="N57" s="3">
        <f t="shared" si="19"/>
        <v>9.6574592871001799E-2</v>
      </c>
      <c r="O57" s="6">
        <f t="shared" si="20"/>
        <v>10.35469029971202</v>
      </c>
      <c r="P57" s="3">
        <f t="shared" si="21"/>
        <v>9.6574592871001799E-2</v>
      </c>
      <c r="Q57" s="3">
        <f>IF(ISNUMBER(P57),SUMIF(A:A,A57,P:P),"")</f>
        <v>0.96103242667101541</v>
      </c>
      <c r="R57" s="3">
        <f t="shared" si="22"/>
        <v>0.10049046233073843</v>
      </c>
      <c r="S57" s="7">
        <f t="shared" si="23"/>
        <v>9.9511931461590653</v>
      </c>
    </row>
    <row r="58" spans="1:19" x14ac:dyDescent="0.3">
      <c r="A58" s="1">
        <v>14</v>
      </c>
      <c r="B58" s="5">
        <v>0.6069444444444444</v>
      </c>
      <c r="C58" s="1" t="s">
        <v>20</v>
      </c>
      <c r="D58" s="1">
        <v>6</v>
      </c>
      <c r="E58" s="1">
        <v>12</v>
      </c>
      <c r="F58" s="1" t="s">
        <v>70</v>
      </c>
      <c r="G58" s="1">
        <v>50.23</v>
      </c>
      <c r="H58" s="1">
        <f>1+COUNTIFS(A:A,A58,G:G,"&gt;"&amp;G58)</f>
        <v>6</v>
      </c>
      <c r="I58" s="2">
        <f>AVERAGEIF(A:A,A58,G:G)</f>
        <v>49.622222222222227</v>
      </c>
      <c r="J58" s="2">
        <f t="shared" si="16"/>
        <v>0.60777777777776976</v>
      </c>
      <c r="K58" s="2">
        <f t="shared" si="17"/>
        <v>90.60777777777777</v>
      </c>
      <c r="L58" s="2">
        <f t="shared" si="18"/>
        <v>229.62939119102884</v>
      </c>
      <c r="M58" s="2">
        <f>SUMIF(A:A,A58,L:L)</f>
        <v>2807.6588140130343</v>
      </c>
      <c r="N58" s="3">
        <f t="shared" si="19"/>
        <v>8.178678621666842E-2</v>
      </c>
      <c r="O58" s="6">
        <f t="shared" si="20"/>
        <v>12.226913982789517</v>
      </c>
      <c r="P58" s="3">
        <f t="shared" si="21"/>
        <v>8.178678621666842E-2</v>
      </c>
      <c r="Q58" s="3">
        <f>IF(ISNUMBER(P58),SUMIF(A:A,A58,P:P),"")</f>
        <v>0.96103242667101541</v>
      </c>
      <c r="R58" s="3">
        <f t="shared" si="22"/>
        <v>8.510304537795374E-2</v>
      </c>
      <c r="S58" s="7">
        <f t="shared" si="23"/>
        <v>11.750460815577979</v>
      </c>
    </row>
    <row r="59" spans="1:19" x14ac:dyDescent="0.3">
      <c r="A59" s="1">
        <v>14</v>
      </c>
      <c r="B59" s="5">
        <v>0.6069444444444444</v>
      </c>
      <c r="C59" s="1" t="s">
        <v>20</v>
      </c>
      <c r="D59" s="1">
        <v>6</v>
      </c>
      <c r="E59" s="1">
        <v>6</v>
      </c>
      <c r="F59" s="1" t="s">
        <v>67</v>
      </c>
      <c r="G59" s="1">
        <v>43.42</v>
      </c>
      <c r="H59" s="1">
        <f>1+COUNTIFS(A:A,A59,G:G,"&gt;"&amp;G59)</f>
        <v>7</v>
      </c>
      <c r="I59" s="2">
        <f>AVERAGEIF(A:A,A59,G:G)</f>
        <v>49.622222222222227</v>
      </c>
      <c r="J59" s="2">
        <f t="shared" si="16"/>
        <v>-6.2022222222222254</v>
      </c>
      <c r="K59" s="2">
        <f t="shared" si="17"/>
        <v>83.797777777777782</v>
      </c>
      <c r="L59" s="2">
        <f t="shared" si="18"/>
        <v>152.6071033620907</v>
      </c>
      <c r="M59" s="2">
        <f>SUMIF(A:A,A59,L:L)</f>
        <v>2807.6588140130343</v>
      </c>
      <c r="N59" s="3">
        <f t="shared" si="19"/>
        <v>5.4353863297216934E-2</v>
      </c>
      <c r="O59" s="6">
        <f t="shared" si="20"/>
        <v>18.397956269121401</v>
      </c>
      <c r="P59" s="3">
        <f t="shared" si="21"/>
        <v>5.4353863297216934E-2</v>
      </c>
      <c r="Q59" s="3">
        <f>IF(ISNUMBER(P59),SUMIF(A:A,A59,P:P),"")</f>
        <v>0.96103242667101541</v>
      </c>
      <c r="R59" s="3">
        <f t="shared" si="22"/>
        <v>5.6557782847657834E-2</v>
      </c>
      <c r="S59" s="7">
        <f t="shared" si="23"/>
        <v>17.681032559100959</v>
      </c>
    </row>
    <row r="60" spans="1:19" x14ac:dyDescent="0.3">
      <c r="A60" s="1">
        <v>14</v>
      </c>
      <c r="B60" s="5">
        <v>0.6069444444444444</v>
      </c>
      <c r="C60" s="1" t="s">
        <v>20</v>
      </c>
      <c r="D60" s="1">
        <v>6</v>
      </c>
      <c r="E60" s="1">
        <v>9</v>
      </c>
      <c r="F60" s="1" t="s">
        <v>68</v>
      </c>
      <c r="G60" s="1">
        <v>29.88</v>
      </c>
      <c r="H60" s="1">
        <f>1+COUNTIFS(A:A,A60,G:G,"&gt;"&amp;G60)</f>
        <v>8</v>
      </c>
      <c r="I60" s="2">
        <f>AVERAGEIF(A:A,A60,G:G)</f>
        <v>49.622222222222227</v>
      </c>
      <c r="J60" s="2">
        <f t="shared" si="16"/>
        <v>-19.742222222222228</v>
      </c>
      <c r="K60" s="2">
        <f t="shared" si="17"/>
        <v>70.257777777777775</v>
      </c>
      <c r="L60" s="2">
        <f t="shared" si="18"/>
        <v>67.725763853960856</v>
      </c>
      <c r="M60" s="2">
        <f>SUMIF(A:A,A60,L:L)</f>
        <v>2807.6588140130343</v>
      </c>
      <c r="N60" s="3">
        <f t="shared" si="19"/>
        <v>2.4121792689318713E-2</v>
      </c>
      <c r="O60" s="6">
        <f t="shared" si="20"/>
        <v>41.456288629941113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14</v>
      </c>
      <c r="B61" s="5">
        <v>0.6069444444444444</v>
      </c>
      <c r="C61" s="1" t="s">
        <v>20</v>
      </c>
      <c r="D61" s="1">
        <v>6</v>
      </c>
      <c r="E61" s="1">
        <v>11</v>
      </c>
      <c r="F61" s="1" t="s">
        <v>69</v>
      </c>
      <c r="G61" s="1">
        <v>21.79</v>
      </c>
      <c r="H61" s="1">
        <f>1+COUNTIFS(A:A,A61,G:G,"&gt;"&amp;G61)</f>
        <v>9</v>
      </c>
      <c r="I61" s="2">
        <f>AVERAGEIF(A:A,A61,G:G)</f>
        <v>49.622222222222227</v>
      </c>
      <c r="J61" s="2">
        <f t="shared" si="16"/>
        <v>-27.832222222222228</v>
      </c>
      <c r="K61" s="2">
        <f t="shared" si="17"/>
        <v>62.167777777777772</v>
      </c>
      <c r="L61" s="2">
        <f t="shared" si="18"/>
        <v>41.681886863862509</v>
      </c>
      <c r="M61" s="2">
        <f>SUMIF(A:A,A61,L:L)</f>
        <v>2807.6588140130343</v>
      </c>
      <c r="N61" s="3">
        <f t="shared" si="19"/>
        <v>1.4845780639666071E-2</v>
      </c>
      <c r="O61" s="6">
        <f t="shared" si="20"/>
        <v>67.359206246664115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21</v>
      </c>
      <c r="B63" s="5">
        <v>0.65555555555555556</v>
      </c>
      <c r="C63" s="1" t="s">
        <v>20</v>
      </c>
      <c r="D63" s="1">
        <v>8</v>
      </c>
      <c r="E63" s="1">
        <v>2</v>
      </c>
      <c r="F63" s="1" t="s">
        <v>71</v>
      </c>
      <c r="G63" s="1">
        <v>69.58</v>
      </c>
      <c r="H63" s="1">
        <f>1+COUNTIFS(A:A,A63,G:G,"&gt;"&amp;G63)</f>
        <v>1</v>
      </c>
      <c r="I63" s="2">
        <f>AVERAGEIF(A:A,A63,G:G)</f>
        <v>49.403076923076931</v>
      </c>
      <c r="J63" s="2">
        <f t="shared" ref="J63:J75" si="24">G63-I63</f>
        <v>20.176923076923067</v>
      </c>
      <c r="K63" s="2">
        <f t="shared" ref="K63:K75" si="25">90+J63</f>
        <v>110.17692307692306</v>
      </c>
      <c r="L63" s="2">
        <f t="shared" ref="L63:L75" si="26">EXP(0.06*K63)</f>
        <v>742.94007196086807</v>
      </c>
      <c r="M63" s="2">
        <f>SUMIF(A:A,A63,L:L)</f>
        <v>3755.4190491559898</v>
      </c>
      <c r="N63" s="3">
        <f t="shared" ref="N63:N75" si="27">L63/M63</f>
        <v>0.19783147026637143</v>
      </c>
      <c r="O63" s="6">
        <f t="shared" ref="O63:O75" si="28">1/N63</f>
        <v>5.0548075018274075</v>
      </c>
      <c r="P63" s="3">
        <f t="shared" ref="P63:P75" si="29">IF(O63&gt;21,"",N63)</f>
        <v>0.19783147026637143</v>
      </c>
      <c r="Q63" s="3">
        <f>IF(ISNUMBER(P63),SUMIF(A:A,A63,P:P),"")</f>
        <v>0.90245403394496193</v>
      </c>
      <c r="R63" s="3">
        <f t="shared" ref="R63:R75" si="30">IFERROR(P63*(1/Q63),"")</f>
        <v>0.21921501021118669</v>
      </c>
      <c r="S63" s="7">
        <f t="shared" ref="S63:S75" si="31">IFERROR(1/R63,"")</f>
        <v>4.5617314208393989</v>
      </c>
    </row>
    <row r="64" spans="1:19" x14ac:dyDescent="0.3">
      <c r="A64" s="1">
        <v>21</v>
      </c>
      <c r="B64" s="5">
        <v>0.65555555555555556</v>
      </c>
      <c r="C64" s="1" t="s">
        <v>20</v>
      </c>
      <c r="D64" s="1">
        <v>8</v>
      </c>
      <c r="E64" s="1">
        <v>11</v>
      </c>
      <c r="F64" s="1" t="s">
        <v>79</v>
      </c>
      <c r="G64" s="1">
        <v>65.14</v>
      </c>
      <c r="H64" s="1">
        <f>1+COUNTIFS(A:A,A64,G:G,"&gt;"&amp;G64)</f>
        <v>2</v>
      </c>
      <c r="I64" s="2">
        <f>AVERAGEIF(A:A,A64,G:G)</f>
        <v>49.403076923076931</v>
      </c>
      <c r="J64" s="2">
        <f t="shared" si="24"/>
        <v>15.73692307692307</v>
      </c>
      <c r="K64" s="2">
        <f t="shared" si="25"/>
        <v>105.73692307692306</v>
      </c>
      <c r="L64" s="2">
        <f t="shared" si="26"/>
        <v>569.19061875041041</v>
      </c>
      <c r="M64" s="2">
        <f>SUMIF(A:A,A64,L:L)</f>
        <v>3755.4190491559898</v>
      </c>
      <c r="N64" s="3">
        <f t="shared" si="27"/>
        <v>0.15156514127986143</v>
      </c>
      <c r="O64" s="6">
        <f t="shared" si="28"/>
        <v>6.5978231640580454</v>
      </c>
      <c r="P64" s="3">
        <f t="shared" si="29"/>
        <v>0.15156514127986143</v>
      </c>
      <c r="Q64" s="3">
        <f>IF(ISNUMBER(P64),SUMIF(A:A,A64,P:P),"")</f>
        <v>0.90245403394496193</v>
      </c>
      <c r="R64" s="3">
        <f t="shared" si="30"/>
        <v>0.16794776861632929</v>
      </c>
      <c r="S64" s="7">
        <f t="shared" si="31"/>
        <v>5.9542321296596947</v>
      </c>
    </row>
    <row r="65" spans="1:19" x14ac:dyDescent="0.3">
      <c r="A65" s="1">
        <v>21</v>
      </c>
      <c r="B65" s="5">
        <v>0.65555555555555556</v>
      </c>
      <c r="C65" s="1" t="s">
        <v>20</v>
      </c>
      <c r="D65" s="1">
        <v>8</v>
      </c>
      <c r="E65" s="1">
        <v>9</v>
      </c>
      <c r="F65" s="1" t="s">
        <v>78</v>
      </c>
      <c r="G65" s="1">
        <v>62.74</v>
      </c>
      <c r="H65" s="1">
        <f>1+COUNTIFS(A:A,A65,G:G,"&gt;"&amp;G65)</f>
        <v>3</v>
      </c>
      <c r="I65" s="2">
        <f>AVERAGEIF(A:A,A65,G:G)</f>
        <v>49.403076923076931</v>
      </c>
      <c r="J65" s="2">
        <f t="shared" si="24"/>
        <v>13.336923076923071</v>
      </c>
      <c r="K65" s="2">
        <f t="shared" si="25"/>
        <v>103.33692307692307</v>
      </c>
      <c r="L65" s="2">
        <f t="shared" si="26"/>
        <v>492.8551830862188</v>
      </c>
      <c r="M65" s="2">
        <f>SUMIF(A:A,A65,L:L)</f>
        <v>3755.4190491559898</v>
      </c>
      <c r="N65" s="3">
        <f t="shared" si="27"/>
        <v>0.13123839886709457</v>
      </c>
      <c r="O65" s="6">
        <f t="shared" si="28"/>
        <v>7.6197211230281949</v>
      </c>
      <c r="P65" s="3">
        <f t="shared" si="29"/>
        <v>0.13123839886709457</v>
      </c>
      <c r="Q65" s="3">
        <f>IF(ISNUMBER(P65),SUMIF(A:A,A65,P:P),"")</f>
        <v>0.90245403394496193</v>
      </c>
      <c r="R65" s="3">
        <f t="shared" si="30"/>
        <v>0.14542391515876191</v>
      </c>
      <c r="S65" s="7">
        <f t="shared" si="31"/>
        <v>6.8764480650124291</v>
      </c>
    </row>
    <row r="66" spans="1:19" x14ac:dyDescent="0.3">
      <c r="A66" s="1">
        <v>21</v>
      </c>
      <c r="B66" s="5">
        <v>0.65555555555555556</v>
      </c>
      <c r="C66" s="1" t="s">
        <v>20</v>
      </c>
      <c r="D66" s="1">
        <v>8</v>
      </c>
      <c r="E66" s="1">
        <v>8</v>
      </c>
      <c r="F66" s="1" t="s">
        <v>77</v>
      </c>
      <c r="G66" s="1">
        <v>59.15</v>
      </c>
      <c r="H66" s="1">
        <f>1+COUNTIFS(A:A,A66,G:G,"&gt;"&amp;G66)</f>
        <v>4</v>
      </c>
      <c r="I66" s="2">
        <f>AVERAGEIF(A:A,A66,G:G)</f>
        <v>49.403076923076931</v>
      </c>
      <c r="J66" s="2">
        <f t="shared" si="24"/>
        <v>9.7469230769230677</v>
      </c>
      <c r="K66" s="2">
        <f t="shared" si="25"/>
        <v>99.746923076923068</v>
      </c>
      <c r="L66" s="2">
        <f t="shared" si="26"/>
        <v>397.34915770996366</v>
      </c>
      <c r="M66" s="2">
        <f>SUMIF(A:A,A66,L:L)</f>
        <v>3755.4190491559898</v>
      </c>
      <c r="N66" s="3">
        <f t="shared" si="27"/>
        <v>0.10580687601274903</v>
      </c>
      <c r="O66" s="6">
        <f t="shared" si="28"/>
        <v>9.4511816025974209</v>
      </c>
      <c r="P66" s="3">
        <f t="shared" si="29"/>
        <v>0.10580687601274903</v>
      </c>
      <c r="Q66" s="3">
        <f>IF(ISNUMBER(P66),SUMIF(A:A,A66,P:P),"")</f>
        <v>0.90245403394496193</v>
      </c>
      <c r="R66" s="3">
        <f t="shared" si="30"/>
        <v>0.11724350718476803</v>
      </c>
      <c r="S66" s="7">
        <f t="shared" si="31"/>
        <v>8.529256962810452</v>
      </c>
    </row>
    <row r="67" spans="1:19" x14ac:dyDescent="0.3">
      <c r="A67" s="1">
        <v>21</v>
      </c>
      <c r="B67" s="5">
        <v>0.65555555555555556</v>
      </c>
      <c r="C67" s="1" t="s">
        <v>20</v>
      </c>
      <c r="D67" s="1">
        <v>8</v>
      </c>
      <c r="E67" s="1">
        <v>7</v>
      </c>
      <c r="F67" s="1" t="s">
        <v>76</v>
      </c>
      <c r="G67" s="1">
        <v>56.05</v>
      </c>
      <c r="H67" s="1">
        <f>1+COUNTIFS(A:A,A67,G:G,"&gt;"&amp;G67)</f>
        <v>5</v>
      </c>
      <c r="I67" s="2">
        <f>AVERAGEIF(A:A,A67,G:G)</f>
        <v>49.403076923076931</v>
      </c>
      <c r="J67" s="2">
        <f t="shared" si="24"/>
        <v>6.6469230769230663</v>
      </c>
      <c r="K67" s="2">
        <f t="shared" si="25"/>
        <v>96.646923076923059</v>
      </c>
      <c r="L67" s="2">
        <f t="shared" si="26"/>
        <v>329.90851363489423</v>
      </c>
      <c r="M67" s="2">
        <f>SUMIF(A:A,A67,L:L)</f>
        <v>3755.4190491559898</v>
      </c>
      <c r="N67" s="3">
        <f t="shared" si="27"/>
        <v>8.7848655320912697E-2</v>
      </c>
      <c r="O67" s="6">
        <f t="shared" si="28"/>
        <v>11.383213509039862</v>
      </c>
      <c r="P67" s="3">
        <f t="shared" si="29"/>
        <v>8.7848655320912697E-2</v>
      </c>
      <c r="Q67" s="3">
        <f>IF(ISNUMBER(P67),SUMIF(A:A,A67,P:P),"")</f>
        <v>0.90245403394496193</v>
      </c>
      <c r="R67" s="3">
        <f t="shared" si="30"/>
        <v>9.7344188198587339E-2</v>
      </c>
      <c r="S67" s="7">
        <f t="shared" si="31"/>
        <v>10.272826950489808</v>
      </c>
    </row>
    <row r="68" spans="1:19" x14ac:dyDescent="0.3">
      <c r="A68" s="1">
        <v>21</v>
      </c>
      <c r="B68" s="5">
        <v>0.65555555555555556</v>
      </c>
      <c r="C68" s="1" t="s">
        <v>20</v>
      </c>
      <c r="D68" s="1">
        <v>8</v>
      </c>
      <c r="E68" s="1">
        <v>5</v>
      </c>
      <c r="F68" s="1" t="s">
        <v>74</v>
      </c>
      <c r="G68" s="1">
        <v>52.68</v>
      </c>
      <c r="H68" s="1">
        <f>1+COUNTIFS(A:A,A68,G:G,"&gt;"&amp;G68)</f>
        <v>6</v>
      </c>
      <c r="I68" s="2">
        <f>AVERAGEIF(A:A,A68,G:G)</f>
        <v>49.403076923076931</v>
      </c>
      <c r="J68" s="2">
        <f t="shared" si="24"/>
        <v>3.2769230769230688</v>
      </c>
      <c r="K68" s="2">
        <f t="shared" si="25"/>
        <v>93.276923076923069</v>
      </c>
      <c r="L68" s="2">
        <f t="shared" si="26"/>
        <v>269.51266525237128</v>
      </c>
      <c r="M68" s="2">
        <f>SUMIF(A:A,A68,L:L)</f>
        <v>3755.4190491559898</v>
      </c>
      <c r="N68" s="3">
        <f t="shared" si="27"/>
        <v>7.1766335986643837E-2</v>
      </c>
      <c r="O68" s="6">
        <f t="shared" si="28"/>
        <v>13.934109722225561</v>
      </c>
      <c r="P68" s="3">
        <f t="shared" si="29"/>
        <v>7.1766335986643837E-2</v>
      </c>
      <c r="Q68" s="3">
        <f>IF(ISNUMBER(P68),SUMIF(A:A,A68,P:P),"")</f>
        <v>0.90245403394496193</v>
      </c>
      <c r="R68" s="3">
        <f t="shared" si="30"/>
        <v>7.9523536143914747E-2</v>
      </c>
      <c r="S68" s="7">
        <f t="shared" si="31"/>
        <v>12.574893528254169</v>
      </c>
    </row>
    <row r="69" spans="1:19" x14ac:dyDescent="0.3">
      <c r="A69" s="1">
        <v>21</v>
      </c>
      <c r="B69" s="5">
        <v>0.65555555555555556</v>
      </c>
      <c r="C69" s="1" t="s">
        <v>20</v>
      </c>
      <c r="D69" s="1">
        <v>8</v>
      </c>
      <c r="E69" s="1">
        <v>14</v>
      </c>
      <c r="F69" s="1" t="s">
        <v>81</v>
      </c>
      <c r="G69" s="1">
        <v>48.39</v>
      </c>
      <c r="H69" s="1">
        <f>1+COUNTIFS(A:A,A69,G:G,"&gt;"&amp;G69)</f>
        <v>7</v>
      </c>
      <c r="I69" s="2">
        <f>AVERAGEIF(A:A,A69,G:G)</f>
        <v>49.403076923076931</v>
      </c>
      <c r="J69" s="2">
        <f t="shared" si="24"/>
        <v>-1.0130769230769303</v>
      </c>
      <c r="K69" s="2">
        <f t="shared" si="25"/>
        <v>88.986923076923063</v>
      </c>
      <c r="L69" s="2">
        <f t="shared" si="26"/>
        <v>208.34917217436555</v>
      </c>
      <c r="M69" s="2">
        <f>SUMIF(A:A,A69,L:L)</f>
        <v>3755.4190491559898</v>
      </c>
      <c r="N69" s="3">
        <f t="shared" si="27"/>
        <v>5.5479606788805876E-2</v>
      </c>
      <c r="O69" s="6">
        <f t="shared" si="28"/>
        <v>18.02464108670954</v>
      </c>
      <c r="P69" s="3">
        <f t="shared" si="29"/>
        <v>5.5479606788805876E-2</v>
      </c>
      <c r="Q69" s="3">
        <f>IF(ISNUMBER(P69),SUMIF(A:A,A69,P:P),"")</f>
        <v>0.90245403394496193</v>
      </c>
      <c r="R69" s="3">
        <f t="shared" si="30"/>
        <v>6.147637962931353E-2</v>
      </c>
      <c r="S69" s="7">
        <f t="shared" si="31"/>
        <v>16.266410059111127</v>
      </c>
    </row>
    <row r="70" spans="1:19" x14ac:dyDescent="0.3">
      <c r="A70" s="1">
        <v>21</v>
      </c>
      <c r="B70" s="5">
        <v>0.65555555555555556</v>
      </c>
      <c r="C70" s="1" t="s">
        <v>20</v>
      </c>
      <c r="D70" s="1">
        <v>8</v>
      </c>
      <c r="E70" s="1">
        <v>12</v>
      </c>
      <c r="F70" s="1" t="s">
        <v>80</v>
      </c>
      <c r="G70" s="1">
        <v>47.68</v>
      </c>
      <c r="H70" s="1">
        <f>1+COUNTIFS(A:A,A70,G:G,"&gt;"&amp;G70)</f>
        <v>8</v>
      </c>
      <c r="I70" s="2">
        <f>AVERAGEIF(A:A,A70,G:G)</f>
        <v>49.403076923076931</v>
      </c>
      <c r="J70" s="2">
        <f t="shared" si="24"/>
        <v>-1.7230769230769312</v>
      </c>
      <c r="K70" s="2">
        <f t="shared" si="25"/>
        <v>88.276923076923069</v>
      </c>
      <c r="L70" s="2">
        <f t="shared" si="26"/>
        <v>199.65989312344917</v>
      </c>
      <c r="M70" s="2">
        <f>SUMIF(A:A,A70,L:L)</f>
        <v>3755.4190491559898</v>
      </c>
      <c r="N70" s="3">
        <f t="shared" si="27"/>
        <v>5.3165809330471832E-2</v>
      </c>
      <c r="O70" s="6">
        <f t="shared" si="28"/>
        <v>18.809080734276584</v>
      </c>
      <c r="P70" s="3">
        <f t="shared" si="29"/>
        <v>5.3165809330471832E-2</v>
      </c>
      <c r="Q70" s="3">
        <f>IF(ISNUMBER(P70),SUMIF(A:A,A70,P:P),"")</f>
        <v>0.90245403394496193</v>
      </c>
      <c r="R70" s="3">
        <f t="shared" si="30"/>
        <v>5.8912484548453208E-2</v>
      </c>
      <c r="S70" s="7">
        <f t="shared" si="31"/>
        <v>16.974330783444369</v>
      </c>
    </row>
    <row r="71" spans="1:19" x14ac:dyDescent="0.3">
      <c r="A71" s="1">
        <v>21</v>
      </c>
      <c r="B71" s="5">
        <v>0.65555555555555556</v>
      </c>
      <c r="C71" s="1" t="s">
        <v>20</v>
      </c>
      <c r="D71" s="1">
        <v>8</v>
      </c>
      <c r="E71" s="1">
        <v>6</v>
      </c>
      <c r="F71" s="1" t="s">
        <v>75</v>
      </c>
      <c r="G71" s="1">
        <v>45.89</v>
      </c>
      <c r="H71" s="1">
        <f>1+COUNTIFS(A:A,A71,G:G,"&gt;"&amp;G71)</f>
        <v>9</v>
      </c>
      <c r="I71" s="2">
        <f>AVERAGEIF(A:A,A71,G:G)</f>
        <v>49.403076923076931</v>
      </c>
      <c r="J71" s="2">
        <f t="shared" si="24"/>
        <v>-3.5130769230769303</v>
      </c>
      <c r="K71" s="2">
        <f t="shared" si="25"/>
        <v>86.486923076923063</v>
      </c>
      <c r="L71" s="2">
        <f t="shared" si="26"/>
        <v>179.32779437203422</v>
      </c>
      <c r="M71" s="2">
        <f>SUMIF(A:A,A71,L:L)</f>
        <v>3755.4190491559898</v>
      </c>
      <c r="N71" s="3">
        <f t="shared" si="27"/>
        <v>4.7751740092051027E-2</v>
      </c>
      <c r="O71" s="6">
        <f t="shared" si="28"/>
        <v>20.941645227426267</v>
      </c>
      <c r="P71" s="3">
        <f t="shared" si="29"/>
        <v>4.7751740092051027E-2</v>
      </c>
      <c r="Q71" s="3">
        <f>IF(ISNUMBER(P71),SUMIF(A:A,A71,P:P),"")</f>
        <v>0.90245403394496193</v>
      </c>
      <c r="R71" s="3">
        <f t="shared" si="30"/>
        <v>5.2913210308685121E-2</v>
      </c>
      <c r="S71" s="7">
        <f t="shared" si="31"/>
        <v>18.898872212935093</v>
      </c>
    </row>
    <row r="72" spans="1:19" x14ac:dyDescent="0.3">
      <c r="A72" s="1">
        <v>21</v>
      </c>
      <c r="B72" s="5">
        <v>0.65555555555555556</v>
      </c>
      <c r="C72" s="1" t="s">
        <v>20</v>
      </c>
      <c r="D72" s="1">
        <v>8</v>
      </c>
      <c r="E72" s="1">
        <v>15</v>
      </c>
      <c r="F72" s="1" t="s">
        <v>82</v>
      </c>
      <c r="G72" s="1">
        <v>42.91</v>
      </c>
      <c r="H72" s="1">
        <f>1+COUNTIFS(A:A,A72,G:G,"&gt;"&amp;G72)</f>
        <v>10</v>
      </c>
      <c r="I72" s="2">
        <f>AVERAGEIF(A:A,A72,G:G)</f>
        <v>49.403076923076931</v>
      </c>
      <c r="J72" s="2">
        <f t="shared" si="24"/>
        <v>-6.4930769230769343</v>
      </c>
      <c r="K72" s="2">
        <f t="shared" si="25"/>
        <v>83.506923076923073</v>
      </c>
      <c r="L72" s="2">
        <f t="shared" si="26"/>
        <v>149.96701720461687</v>
      </c>
      <c r="M72" s="2">
        <f>SUMIF(A:A,A72,L:L)</f>
        <v>3755.4190491559898</v>
      </c>
      <c r="N72" s="3">
        <f t="shared" si="27"/>
        <v>3.9933497498320765E-2</v>
      </c>
      <c r="O72" s="6">
        <f t="shared" si="28"/>
        <v>25.041633281483815</v>
      </c>
      <c r="P72" s="3" t="str">
        <f t="shared" si="29"/>
        <v/>
      </c>
      <c r="Q72" s="3" t="str">
        <f>IF(ISNUMBER(P72),SUMIF(A:A,A72,P:P),"")</f>
        <v/>
      </c>
      <c r="R72" s="3" t="str">
        <f t="shared" si="30"/>
        <v/>
      </c>
      <c r="S72" s="7" t="str">
        <f t="shared" si="31"/>
        <v/>
      </c>
    </row>
    <row r="73" spans="1:19" x14ac:dyDescent="0.3">
      <c r="A73" s="1">
        <v>21</v>
      </c>
      <c r="B73" s="5">
        <v>0.65555555555555556</v>
      </c>
      <c r="C73" s="1" t="s">
        <v>20</v>
      </c>
      <c r="D73" s="1">
        <v>8</v>
      </c>
      <c r="E73" s="1">
        <v>4</v>
      </c>
      <c r="F73" s="1" t="s">
        <v>73</v>
      </c>
      <c r="G73" s="1">
        <v>31.47</v>
      </c>
      <c r="H73" s="1">
        <f>1+COUNTIFS(A:A,A73,G:G,"&gt;"&amp;G73)</f>
        <v>11</v>
      </c>
      <c r="I73" s="2">
        <f>AVERAGEIF(A:A,A73,G:G)</f>
        <v>49.403076923076931</v>
      </c>
      <c r="J73" s="2">
        <f t="shared" si="24"/>
        <v>-17.933076923076932</v>
      </c>
      <c r="K73" s="2">
        <f t="shared" si="25"/>
        <v>72.066923076923075</v>
      </c>
      <c r="L73" s="2">
        <f t="shared" si="26"/>
        <v>75.491146510352351</v>
      </c>
      <c r="M73" s="2">
        <f>SUMIF(A:A,A73,L:L)</f>
        <v>3755.4190491559898</v>
      </c>
      <c r="N73" s="3">
        <f t="shared" si="27"/>
        <v>2.0101923519645185E-2</v>
      </c>
      <c r="O73" s="6">
        <f t="shared" si="28"/>
        <v>49.746483167281035</v>
      </c>
      <c r="P73" s="3" t="str">
        <f t="shared" si="29"/>
        <v/>
      </c>
      <c r="Q73" s="3" t="str">
        <f>IF(ISNUMBER(P73),SUMIF(A:A,A73,P:P),"")</f>
        <v/>
      </c>
      <c r="R73" s="3" t="str">
        <f t="shared" si="30"/>
        <v/>
      </c>
      <c r="S73" s="7" t="str">
        <f t="shared" si="31"/>
        <v/>
      </c>
    </row>
    <row r="74" spans="1:19" x14ac:dyDescent="0.3">
      <c r="A74" s="1">
        <v>21</v>
      </c>
      <c r="B74" s="5">
        <v>0.65555555555555556</v>
      </c>
      <c r="C74" s="1" t="s">
        <v>20</v>
      </c>
      <c r="D74" s="1">
        <v>8</v>
      </c>
      <c r="E74" s="1">
        <v>16</v>
      </c>
      <c r="F74" s="1" t="s">
        <v>83</v>
      </c>
      <c r="G74" s="1">
        <v>31.35</v>
      </c>
      <c r="H74" s="1">
        <f>1+COUNTIFS(A:A,A74,G:G,"&gt;"&amp;G74)</f>
        <v>12</v>
      </c>
      <c r="I74" s="2">
        <f>AVERAGEIF(A:A,A74,G:G)</f>
        <v>49.403076923076931</v>
      </c>
      <c r="J74" s="2">
        <f t="shared" si="24"/>
        <v>-18.053076923076929</v>
      </c>
      <c r="K74" s="2">
        <f t="shared" si="25"/>
        <v>71.946923076923071</v>
      </c>
      <c r="L74" s="2">
        <f t="shared" si="26"/>
        <v>74.949562298283041</v>
      </c>
      <c r="M74" s="2">
        <f>SUMIF(A:A,A74,L:L)</f>
        <v>3755.4190491559898</v>
      </c>
      <c r="N74" s="3">
        <f t="shared" si="27"/>
        <v>1.9957709463908575E-2</v>
      </c>
      <c r="O74" s="6">
        <f t="shared" si="28"/>
        <v>50.105950375136743</v>
      </c>
      <c r="P74" s="3" t="str">
        <f t="shared" si="29"/>
        <v/>
      </c>
      <c r="Q74" s="3" t="str">
        <f>IF(ISNUMBER(P74),SUMIF(A:A,A74,P:P),"")</f>
        <v/>
      </c>
      <c r="R74" s="3" t="str">
        <f t="shared" si="30"/>
        <v/>
      </c>
      <c r="S74" s="7" t="str">
        <f t="shared" si="31"/>
        <v/>
      </c>
    </row>
    <row r="75" spans="1:19" x14ac:dyDescent="0.3">
      <c r="A75" s="1">
        <v>21</v>
      </c>
      <c r="B75" s="5">
        <v>0.65555555555555556</v>
      </c>
      <c r="C75" s="1" t="s">
        <v>20</v>
      </c>
      <c r="D75" s="1">
        <v>8</v>
      </c>
      <c r="E75" s="1">
        <v>3</v>
      </c>
      <c r="F75" s="1" t="s">
        <v>72</v>
      </c>
      <c r="G75" s="1">
        <v>29.21</v>
      </c>
      <c r="H75" s="1">
        <f>1+COUNTIFS(A:A,A75,G:G,"&gt;"&amp;G75)</f>
        <v>13</v>
      </c>
      <c r="I75" s="2">
        <f>AVERAGEIF(A:A,A75,G:G)</f>
        <v>49.403076923076931</v>
      </c>
      <c r="J75" s="2">
        <f t="shared" si="24"/>
        <v>-20.19307692307693</v>
      </c>
      <c r="K75" s="2">
        <f t="shared" si="25"/>
        <v>69.80692307692307</v>
      </c>
      <c r="L75" s="2">
        <f t="shared" si="26"/>
        <v>65.918253078161612</v>
      </c>
      <c r="M75" s="2">
        <f>SUMIF(A:A,A75,L:L)</f>
        <v>3755.4190491559898</v>
      </c>
      <c r="N75" s="3">
        <f t="shared" si="27"/>
        <v>1.7552835573163634E-2</v>
      </c>
      <c r="O75" s="6">
        <f t="shared" si="28"/>
        <v>56.970852135645288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  <row r="76" spans="1:19" x14ac:dyDescent="0.3">
      <c r="A76" s="1"/>
      <c r="B76" s="5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  <c r="N76" s="3"/>
      <c r="O76" s="6"/>
      <c r="P76" s="3"/>
      <c r="Q76" s="3"/>
      <c r="R76" s="3"/>
      <c r="S76" s="7"/>
    </row>
    <row r="77" spans="1:19" x14ac:dyDescent="0.3">
      <c r="A77" s="1">
        <v>26</v>
      </c>
      <c r="B77" s="5">
        <v>0.68333333333333324</v>
      </c>
      <c r="C77" s="1" t="s">
        <v>20</v>
      </c>
      <c r="D77" s="1">
        <v>9</v>
      </c>
      <c r="E77" s="1">
        <v>3</v>
      </c>
      <c r="F77" s="1" t="s">
        <v>86</v>
      </c>
      <c r="G77" s="1">
        <v>69.400000000000006</v>
      </c>
      <c r="H77" s="1">
        <f>1+COUNTIFS(A:A,A77,G:G,"&gt;"&amp;G77)</f>
        <v>1</v>
      </c>
      <c r="I77" s="2">
        <f>AVERAGEIF(A:A,A77,G:G)</f>
        <v>50.558888888888887</v>
      </c>
      <c r="J77" s="2">
        <f t="shared" ref="J77:J85" si="32">G77-I77</f>
        <v>18.841111111111118</v>
      </c>
      <c r="K77" s="2">
        <f t="shared" ref="K77:K85" si="33">90+J77</f>
        <v>108.84111111111112</v>
      </c>
      <c r="L77" s="2">
        <f t="shared" ref="L77:L85" si="34">EXP(0.06*K77)</f>
        <v>685.71813863436557</v>
      </c>
      <c r="M77" s="2">
        <f>SUMIF(A:A,A77,L:L)</f>
        <v>2673.3539522859987</v>
      </c>
      <c r="N77" s="3">
        <f t="shared" ref="N77:N85" si="35">L77/M77</f>
        <v>0.25650106602906231</v>
      </c>
      <c r="O77" s="6">
        <f t="shared" ref="O77:O85" si="36">1/N77</f>
        <v>3.8986192746922037</v>
      </c>
      <c r="P77" s="3">
        <f t="shared" ref="P77:P85" si="37">IF(O77&gt;21,"",N77)</f>
        <v>0.25650106602906231</v>
      </c>
      <c r="Q77" s="3">
        <f>IF(ISNUMBER(P77),SUMIF(A:A,A77,P:P),"")</f>
        <v>0.88534923098009732</v>
      </c>
      <c r="R77" s="3">
        <f t="shared" ref="R77:R85" si="38">IFERROR(P77*(1/Q77),"")</f>
        <v>0.28971738727904139</v>
      </c>
      <c r="S77" s="7">
        <f t="shared" ref="S77:S85" si="39">IFERROR(1/R77,"")</f>
        <v>3.4516395767329273</v>
      </c>
    </row>
    <row r="78" spans="1:19" x14ac:dyDescent="0.3">
      <c r="A78" s="1">
        <v>26</v>
      </c>
      <c r="B78" s="5">
        <v>0.68333333333333324</v>
      </c>
      <c r="C78" s="1" t="s">
        <v>20</v>
      </c>
      <c r="D78" s="1">
        <v>9</v>
      </c>
      <c r="E78" s="1">
        <v>7</v>
      </c>
      <c r="F78" s="1" t="s">
        <v>88</v>
      </c>
      <c r="G78" s="1">
        <v>68.17</v>
      </c>
      <c r="H78" s="1">
        <f>1+COUNTIFS(A:A,A78,G:G,"&gt;"&amp;G78)</f>
        <v>2</v>
      </c>
      <c r="I78" s="2">
        <f>AVERAGEIF(A:A,A78,G:G)</f>
        <v>50.558888888888887</v>
      </c>
      <c r="J78" s="2">
        <f t="shared" si="32"/>
        <v>17.611111111111114</v>
      </c>
      <c r="K78" s="2">
        <f t="shared" si="33"/>
        <v>107.61111111111111</v>
      </c>
      <c r="L78" s="2">
        <f t="shared" si="34"/>
        <v>636.93439944532145</v>
      </c>
      <c r="M78" s="2">
        <f>SUMIF(A:A,A78,L:L)</f>
        <v>2673.3539522859987</v>
      </c>
      <c r="N78" s="3">
        <f t="shared" si="35"/>
        <v>0.2382529252816207</v>
      </c>
      <c r="O78" s="6">
        <f t="shared" si="36"/>
        <v>4.1972202390294928</v>
      </c>
      <c r="P78" s="3">
        <f t="shared" si="37"/>
        <v>0.2382529252816207</v>
      </c>
      <c r="Q78" s="3">
        <f>IF(ISNUMBER(P78),SUMIF(A:A,A78,P:P),"")</f>
        <v>0.88534923098009732</v>
      </c>
      <c r="R78" s="3">
        <f t="shared" si="38"/>
        <v>0.2691061526284611</v>
      </c>
      <c r="S78" s="7">
        <f t="shared" si="39"/>
        <v>3.7160057108788616</v>
      </c>
    </row>
    <row r="79" spans="1:19" x14ac:dyDescent="0.3">
      <c r="A79" s="1">
        <v>26</v>
      </c>
      <c r="B79" s="5">
        <v>0.68333333333333324</v>
      </c>
      <c r="C79" s="1" t="s">
        <v>20</v>
      </c>
      <c r="D79" s="1">
        <v>9</v>
      </c>
      <c r="E79" s="1">
        <v>4</v>
      </c>
      <c r="F79" s="1" t="s">
        <v>87</v>
      </c>
      <c r="G79" s="1">
        <v>64.37</v>
      </c>
      <c r="H79" s="1">
        <f>1+COUNTIFS(A:A,A79,G:G,"&gt;"&amp;G79)</f>
        <v>3</v>
      </c>
      <c r="I79" s="2">
        <f>AVERAGEIF(A:A,A79,G:G)</f>
        <v>50.558888888888887</v>
      </c>
      <c r="J79" s="2">
        <f t="shared" si="32"/>
        <v>13.811111111111117</v>
      </c>
      <c r="K79" s="2">
        <f t="shared" si="33"/>
        <v>103.81111111111112</v>
      </c>
      <c r="L79" s="2">
        <f t="shared" si="34"/>
        <v>507.07892732214589</v>
      </c>
      <c r="M79" s="2">
        <f>SUMIF(A:A,A79,L:L)</f>
        <v>2673.3539522859987</v>
      </c>
      <c r="N79" s="3">
        <f t="shared" si="35"/>
        <v>0.18967893379346198</v>
      </c>
      <c r="O79" s="6">
        <f t="shared" si="36"/>
        <v>5.2720667498525806</v>
      </c>
      <c r="P79" s="3">
        <f t="shared" si="37"/>
        <v>0.18967893379346198</v>
      </c>
      <c r="Q79" s="3">
        <f>IF(ISNUMBER(P79),SUMIF(A:A,A79,P:P),"")</f>
        <v>0.88534923098009732</v>
      </c>
      <c r="R79" s="3">
        <f t="shared" si="38"/>
        <v>0.21424193657850027</v>
      </c>
      <c r="S79" s="7">
        <f t="shared" si="39"/>
        <v>4.6676202426577236</v>
      </c>
    </row>
    <row r="80" spans="1:19" x14ac:dyDescent="0.3">
      <c r="A80" s="1">
        <v>26</v>
      </c>
      <c r="B80" s="5">
        <v>0.68333333333333324</v>
      </c>
      <c r="C80" s="1" t="s">
        <v>20</v>
      </c>
      <c r="D80" s="1">
        <v>9</v>
      </c>
      <c r="E80" s="1">
        <v>1</v>
      </c>
      <c r="F80" s="1" t="s">
        <v>84</v>
      </c>
      <c r="G80" s="1">
        <v>50.12</v>
      </c>
      <c r="H80" s="1">
        <f>1+COUNTIFS(A:A,A80,G:G,"&gt;"&amp;G80)</f>
        <v>4</v>
      </c>
      <c r="I80" s="2">
        <f>AVERAGEIF(A:A,A80,G:G)</f>
        <v>50.558888888888887</v>
      </c>
      <c r="J80" s="2">
        <f t="shared" si="32"/>
        <v>-0.43888888888888999</v>
      </c>
      <c r="K80" s="2">
        <f t="shared" si="33"/>
        <v>89.561111111111103</v>
      </c>
      <c r="L80" s="2">
        <f t="shared" si="34"/>
        <v>215.65214434213848</v>
      </c>
      <c r="M80" s="2">
        <f>SUMIF(A:A,A80,L:L)</f>
        <v>2673.3539522859987</v>
      </c>
      <c r="N80" s="3">
        <f t="shared" si="35"/>
        <v>8.0667262244766808E-2</v>
      </c>
      <c r="O80" s="6">
        <f t="shared" si="36"/>
        <v>12.396602688284165</v>
      </c>
      <c r="P80" s="3">
        <f t="shared" si="37"/>
        <v>8.0667262244766808E-2</v>
      </c>
      <c r="Q80" s="3">
        <f>IF(ISNUMBER(P80),SUMIF(A:A,A80,P:P),"")</f>
        <v>0.88534923098009732</v>
      </c>
      <c r="R80" s="3">
        <f t="shared" si="38"/>
        <v>9.1113494451750654E-2</v>
      </c>
      <c r="S80" s="7">
        <f t="shared" si="39"/>
        <v>10.975322656838193</v>
      </c>
    </row>
    <row r="81" spans="1:19" x14ac:dyDescent="0.3">
      <c r="A81" s="1">
        <v>26</v>
      </c>
      <c r="B81" s="5">
        <v>0.68333333333333324</v>
      </c>
      <c r="C81" s="1" t="s">
        <v>20</v>
      </c>
      <c r="D81" s="1">
        <v>9</v>
      </c>
      <c r="E81" s="1">
        <v>2</v>
      </c>
      <c r="F81" s="1" t="s">
        <v>85</v>
      </c>
      <c r="G81" s="1">
        <v>47.32</v>
      </c>
      <c r="H81" s="1">
        <f>1+COUNTIFS(A:A,A81,G:G,"&gt;"&amp;G81)</f>
        <v>5</v>
      </c>
      <c r="I81" s="2">
        <f>AVERAGEIF(A:A,A81,G:G)</f>
        <v>50.558888888888887</v>
      </c>
      <c r="J81" s="2">
        <f t="shared" si="32"/>
        <v>-3.2388888888888872</v>
      </c>
      <c r="K81" s="2">
        <f t="shared" si="33"/>
        <v>86.76111111111112</v>
      </c>
      <c r="L81" s="2">
        <f t="shared" si="34"/>
        <v>182.30236717759644</v>
      </c>
      <c r="M81" s="2">
        <f>SUMIF(A:A,A81,L:L)</f>
        <v>2673.3539522859987</v>
      </c>
      <c r="N81" s="3">
        <f t="shared" si="35"/>
        <v>6.8192379472126669E-2</v>
      </c>
      <c r="O81" s="6">
        <f t="shared" si="36"/>
        <v>14.664395167626399</v>
      </c>
      <c r="P81" s="3">
        <f t="shared" si="37"/>
        <v>6.8192379472126669E-2</v>
      </c>
      <c r="Q81" s="3">
        <f>IF(ISNUMBER(P81),SUMIF(A:A,A81,P:P),"")</f>
        <v>0.88534923098009732</v>
      </c>
      <c r="R81" s="3">
        <f t="shared" si="38"/>
        <v>7.7023141926306868E-2</v>
      </c>
      <c r="S81" s="7">
        <f t="shared" si="39"/>
        <v>12.983110984446286</v>
      </c>
    </row>
    <row r="82" spans="1:19" x14ac:dyDescent="0.3">
      <c r="A82" s="1">
        <v>26</v>
      </c>
      <c r="B82" s="5">
        <v>0.68333333333333324</v>
      </c>
      <c r="C82" s="1" t="s">
        <v>20</v>
      </c>
      <c r="D82" s="1">
        <v>9</v>
      </c>
      <c r="E82" s="1">
        <v>12</v>
      </c>
      <c r="F82" s="1" t="s">
        <v>19</v>
      </c>
      <c r="G82" s="1">
        <v>42.82</v>
      </c>
      <c r="H82" s="1">
        <f>1+COUNTIFS(A:A,A82,G:G,"&gt;"&amp;G82)</f>
        <v>6</v>
      </c>
      <c r="I82" s="2">
        <f>AVERAGEIF(A:A,A82,G:G)</f>
        <v>50.558888888888887</v>
      </c>
      <c r="J82" s="2">
        <f t="shared" si="32"/>
        <v>-7.7388888888888872</v>
      </c>
      <c r="K82" s="2">
        <f t="shared" si="33"/>
        <v>82.26111111111112</v>
      </c>
      <c r="L82" s="2">
        <f t="shared" si="34"/>
        <v>139.16588887244498</v>
      </c>
      <c r="M82" s="2">
        <f>SUMIF(A:A,A82,L:L)</f>
        <v>2673.3539522859987</v>
      </c>
      <c r="N82" s="3">
        <f t="shared" si="35"/>
        <v>5.2056664159058894E-2</v>
      </c>
      <c r="O82" s="6">
        <f t="shared" si="36"/>
        <v>19.209836361094993</v>
      </c>
      <c r="P82" s="3">
        <f t="shared" si="37"/>
        <v>5.2056664159058894E-2</v>
      </c>
      <c r="Q82" s="3">
        <f>IF(ISNUMBER(P82),SUMIF(A:A,A82,P:P),"")</f>
        <v>0.88534923098009732</v>
      </c>
      <c r="R82" s="3">
        <f t="shared" si="38"/>
        <v>5.8797887135939843E-2</v>
      </c>
      <c r="S82" s="7">
        <f t="shared" si="39"/>
        <v>17.007413849548961</v>
      </c>
    </row>
    <row r="83" spans="1:19" x14ac:dyDescent="0.3">
      <c r="A83" s="1">
        <v>26</v>
      </c>
      <c r="B83" s="5">
        <v>0.68333333333333324</v>
      </c>
      <c r="C83" s="1" t="s">
        <v>20</v>
      </c>
      <c r="D83" s="1">
        <v>9</v>
      </c>
      <c r="E83" s="1">
        <v>8</v>
      </c>
      <c r="F83" s="1" t="s">
        <v>89</v>
      </c>
      <c r="G83" s="1">
        <v>39.4</v>
      </c>
      <c r="H83" s="1">
        <f>1+COUNTIFS(A:A,A83,G:G,"&gt;"&amp;G83)</f>
        <v>7</v>
      </c>
      <c r="I83" s="2">
        <f>AVERAGEIF(A:A,A83,G:G)</f>
        <v>50.558888888888887</v>
      </c>
      <c r="J83" s="2">
        <f t="shared" si="32"/>
        <v>-11.158888888888889</v>
      </c>
      <c r="K83" s="2">
        <f t="shared" si="33"/>
        <v>78.841111111111104</v>
      </c>
      <c r="L83" s="2">
        <f t="shared" si="34"/>
        <v>113.34844594963629</v>
      </c>
      <c r="M83" s="2">
        <f>SUMIF(A:A,A83,L:L)</f>
        <v>2673.3539522859987</v>
      </c>
      <c r="N83" s="3">
        <f t="shared" si="35"/>
        <v>4.239934104225572E-2</v>
      </c>
      <c r="O83" s="6">
        <f t="shared" si="36"/>
        <v>23.585272209853152</v>
      </c>
      <c r="P83" s="3" t="str">
        <f t="shared" si="37"/>
        <v/>
      </c>
      <c r="Q83" s="3" t="str">
        <f>IF(ISNUMBER(P83),SUMIF(A:A,A83,P:P),"")</f>
        <v/>
      </c>
      <c r="R83" s="3" t="str">
        <f t="shared" si="38"/>
        <v/>
      </c>
      <c r="S83" s="7" t="str">
        <f t="shared" si="39"/>
        <v/>
      </c>
    </row>
    <row r="84" spans="1:19" x14ac:dyDescent="0.3">
      <c r="A84" s="1">
        <v>26</v>
      </c>
      <c r="B84" s="5">
        <v>0.68333333333333324</v>
      </c>
      <c r="C84" s="1" t="s">
        <v>20</v>
      </c>
      <c r="D84" s="1">
        <v>9</v>
      </c>
      <c r="E84" s="1">
        <v>9</v>
      </c>
      <c r="F84" s="1" t="s">
        <v>90</v>
      </c>
      <c r="G84" s="1">
        <v>37.450000000000003</v>
      </c>
      <c r="H84" s="1">
        <f>1+COUNTIFS(A:A,A84,G:G,"&gt;"&amp;G84)</f>
        <v>8</v>
      </c>
      <c r="I84" s="2">
        <f>AVERAGEIF(A:A,A84,G:G)</f>
        <v>50.558888888888887</v>
      </c>
      <c r="J84" s="2">
        <f t="shared" si="32"/>
        <v>-13.108888888888885</v>
      </c>
      <c r="K84" s="2">
        <f t="shared" si="33"/>
        <v>76.891111111111115</v>
      </c>
      <c r="L84" s="2">
        <f t="shared" si="34"/>
        <v>100.83309918487977</v>
      </c>
      <c r="M84" s="2">
        <f>SUMIF(A:A,A84,L:L)</f>
        <v>2673.3539522859987</v>
      </c>
      <c r="N84" s="3">
        <f t="shared" si="35"/>
        <v>3.771782599107644E-2</v>
      </c>
      <c r="O84" s="6">
        <f t="shared" si="36"/>
        <v>26.51266274563617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>
        <v>26</v>
      </c>
      <c r="B85" s="5">
        <v>0.68333333333333324</v>
      </c>
      <c r="C85" s="1" t="s">
        <v>20</v>
      </c>
      <c r="D85" s="1">
        <v>9</v>
      </c>
      <c r="E85" s="1">
        <v>13</v>
      </c>
      <c r="F85" s="1" t="s">
        <v>91</v>
      </c>
      <c r="G85" s="1">
        <v>35.979999999999997</v>
      </c>
      <c r="H85" s="1">
        <f>1+COUNTIFS(A:A,A85,G:G,"&gt;"&amp;G85)</f>
        <v>9</v>
      </c>
      <c r="I85" s="2">
        <f>AVERAGEIF(A:A,A85,G:G)</f>
        <v>50.558888888888887</v>
      </c>
      <c r="J85" s="2">
        <f t="shared" si="32"/>
        <v>-14.578888888888891</v>
      </c>
      <c r="K85" s="2">
        <f t="shared" si="33"/>
        <v>75.421111111111117</v>
      </c>
      <c r="L85" s="2">
        <f t="shared" si="34"/>
        <v>92.320541357470177</v>
      </c>
      <c r="M85" s="2">
        <f>SUMIF(A:A,A85,L:L)</f>
        <v>2673.3539522859987</v>
      </c>
      <c r="N85" s="3">
        <f t="shared" si="35"/>
        <v>3.4533601986570614E-2</v>
      </c>
      <c r="O85" s="6">
        <f t="shared" si="36"/>
        <v>28.957303683203357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</sheetData>
  <autoFilter ref="A7:S40" xr:uid="{00000000-0009-0000-0000-000000000000}"/>
  <sortState xmlns:xlrd2="http://schemas.microsoft.com/office/spreadsheetml/2017/richdata2" ref="A8:T85">
    <sortCondition ref="B8:B85"/>
    <sortCondition ref="H8:H8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2:G1048576 G7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1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05082022 -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2022-08-04T23:09:27Z</cp:lastPrinted>
  <dcterms:created xsi:type="dcterms:W3CDTF">2016-03-11T05:58:01Z</dcterms:created>
  <dcterms:modified xsi:type="dcterms:W3CDTF">2022-08-04T23:09:36Z</dcterms:modified>
</cp:coreProperties>
</file>