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96FCD12-D126-42F1-884C-9FB8234DCC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7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27052022 - PREMIUM'!$A$1:$S$1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 s="1"/>
  <c r="K11" i="1" s="1"/>
  <c r="L11" i="1" s="1"/>
  <c r="H17" i="1"/>
  <c r="I17" i="1"/>
  <c r="J17" i="1" s="1"/>
  <c r="K17" i="1" s="1"/>
  <c r="L17" i="1" s="1"/>
  <c r="H10" i="1"/>
  <c r="I10" i="1"/>
  <c r="J10" i="1" s="1"/>
  <c r="K10" i="1" s="1"/>
  <c r="L10" i="1" s="1"/>
  <c r="H15" i="1"/>
  <c r="I15" i="1"/>
  <c r="J15" i="1" s="1"/>
  <c r="K15" i="1" s="1"/>
  <c r="L15" i="1" s="1"/>
  <c r="H9" i="1"/>
  <c r="I9" i="1"/>
  <c r="J9" i="1" s="1"/>
  <c r="K9" i="1" s="1"/>
  <c r="L9" i="1" s="1"/>
  <c r="H12" i="1"/>
  <c r="I12" i="1"/>
  <c r="J12" i="1" s="1"/>
  <c r="K12" i="1" s="1"/>
  <c r="L12" i="1" s="1"/>
  <c r="H18" i="1"/>
  <c r="I18" i="1"/>
  <c r="J18" i="1" s="1"/>
  <c r="K18" i="1" s="1"/>
  <c r="L18" i="1" s="1"/>
  <c r="H20" i="1"/>
  <c r="I20" i="1"/>
  <c r="J20" i="1" s="1"/>
  <c r="K20" i="1" s="1"/>
  <c r="L20" i="1" s="1"/>
  <c r="H14" i="1"/>
  <c r="I14" i="1"/>
  <c r="J14" i="1" s="1"/>
  <c r="K14" i="1" s="1"/>
  <c r="L14" i="1" s="1"/>
  <c r="H19" i="1"/>
  <c r="I19" i="1"/>
  <c r="J19" i="1" s="1"/>
  <c r="K19" i="1" s="1"/>
  <c r="L19" i="1" s="1"/>
  <c r="H16" i="1"/>
  <c r="I16" i="1"/>
  <c r="J16" i="1" s="1"/>
  <c r="K16" i="1" s="1"/>
  <c r="L16" i="1" s="1"/>
  <c r="H13" i="1"/>
  <c r="I13" i="1"/>
  <c r="J13" i="1" s="1"/>
  <c r="K13" i="1" s="1"/>
  <c r="L13" i="1" s="1"/>
  <c r="H31" i="1"/>
  <c r="I31" i="1"/>
  <c r="J31" i="1" s="1"/>
  <c r="K31" i="1" s="1"/>
  <c r="L31" i="1" s="1"/>
  <c r="H26" i="1"/>
  <c r="I26" i="1"/>
  <c r="J26" i="1" s="1"/>
  <c r="K26" i="1" s="1"/>
  <c r="L26" i="1" s="1"/>
  <c r="H23" i="1"/>
  <c r="I23" i="1"/>
  <c r="J23" i="1" s="1"/>
  <c r="K23" i="1" s="1"/>
  <c r="L23" i="1" s="1"/>
  <c r="H30" i="1"/>
  <c r="I30" i="1"/>
  <c r="J30" i="1" s="1"/>
  <c r="K30" i="1" s="1"/>
  <c r="L30" i="1" s="1"/>
  <c r="H28" i="1"/>
  <c r="I28" i="1"/>
  <c r="J28" i="1" s="1"/>
  <c r="K28" i="1" s="1"/>
  <c r="L28" i="1" s="1"/>
  <c r="H21" i="1"/>
  <c r="I21" i="1"/>
  <c r="J21" i="1" s="1"/>
  <c r="K21" i="1" s="1"/>
  <c r="L21" i="1" s="1"/>
  <c r="H24" i="1"/>
  <c r="I24" i="1"/>
  <c r="J24" i="1" s="1"/>
  <c r="K24" i="1" s="1"/>
  <c r="L24" i="1" s="1"/>
  <c r="H22" i="1"/>
  <c r="I22" i="1"/>
  <c r="J22" i="1" s="1"/>
  <c r="K22" i="1" s="1"/>
  <c r="L22" i="1" s="1"/>
  <c r="H29" i="1"/>
  <c r="I29" i="1"/>
  <c r="J29" i="1" s="1"/>
  <c r="K29" i="1" s="1"/>
  <c r="L29" i="1" s="1"/>
  <c r="H27" i="1"/>
  <c r="I27" i="1"/>
  <c r="J27" i="1" s="1"/>
  <c r="K27" i="1" s="1"/>
  <c r="L27" i="1" s="1"/>
  <c r="H25" i="1"/>
  <c r="I25" i="1"/>
  <c r="J25" i="1" s="1"/>
  <c r="K25" i="1" s="1"/>
  <c r="L25" i="1" s="1"/>
  <c r="H38" i="1"/>
  <c r="I38" i="1"/>
  <c r="J38" i="1" s="1"/>
  <c r="K38" i="1" s="1"/>
  <c r="L38" i="1" s="1"/>
  <c r="H37" i="1"/>
  <c r="I37" i="1"/>
  <c r="J37" i="1"/>
  <c r="K37" i="1" s="1"/>
  <c r="L37" i="1" s="1"/>
  <c r="H34" i="1"/>
  <c r="I34" i="1"/>
  <c r="J34" i="1" s="1"/>
  <c r="K34" i="1" s="1"/>
  <c r="L34" i="1" s="1"/>
  <c r="H35" i="1"/>
  <c r="I35" i="1"/>
  <c r="J35" i="1" s="1"/>
  <c r="K35" i="1" s="1"/>
  <c r="L35" i="1" s="1"/>
  <c r="H32" i="1"/>
  <c r="I32" i="1"/>
  <c r="J32" i="1" s="1"/>
  <c r="K32" i="1" s="1"/>
  <c r="L32" i="1" s="1"/>
  <c r="H33" i="1"/>
  <c r="I33" i="1"/>
  <c r="J33" i="1" s="1"/>
  <c r="K33" i="1" s="1"/>
  <c r="L33" i="1" s="1"/>
  <c r="H42" i="1"/>
  <c r="I42" i="1"/>
  <c r="J42" i="1" s="1"/>
  <c r="K42" i="1" s="1"/>
  <c r="L42" i="1" s="1"/>
  <c r="H36" i="1"/>
  <c r="I36" i="1"/>
  <c r="J36" i="1" s="1"/>
  <c r="K36" i="1" s="1"/>
  <c r="L36" i="1" s="1"/>
  <c r="H40" i="1"/>
  <c r="I40" i="1"/>
  <c r="J40" i="1" s="1"/>
  <c r="K40" i="1" s="1"/>
  <c r="L40" i="1" s="1"/>
  <c r="H41" i="1"/>
  <c r="I41" i="1"/>
  <c r="J41" i="1" s="1"/>
  <c r="K41" i="1" s="1"/>
  <c r="L41" i="1" s="1"/>
  <c r="H39" i="1"/>
  <c r="I39" i="1"/>
  <c r="J39" i="1" s="1"/>
  <c r="K39" i="1" s="1"/>
  <c r="L39" i="1" s="1"/>
  <c r="H43" i="1"/>
  <c r="I43" i="1"/>
  <c r="J43" i="1" s="1"/>
  <c r="K43" i="1" s="1"/>
  <c r="L43" i="1" s="1"/>
  <c r="H48" i="1"/>
  <c r="I48" i="1"/>
  <c r="J48" i="1" s="1"/>
  <c r="K48" i="1" s="1"/>
  <c r="L48" i="1" s="1"/>
  <c r="H49" i="1"/>
  <c r="I49" i="1"/>
  <c r="J49" i="1" s="1"/>
  <c r="K49" i="1" s="1"/>
  <c r="L49" i="1" s="1"/>
  <c r="H44" i="1"/>
  <c r="I44" i="1"/>
  <c r="J44" i="1" s="1"/>
  <c r="K44" i="1" s="1"/>
  <c r="L44" i="1" s="1"/>
  <c r="H45" i="1"/>
  <c r="I45" i="1"/>
  <c r="J45" i="1" s="1"/>
  <c r="K45" i="1" s="1"/>
  <c r="L45" i="1" s="1"/>
  <c r="H50" i="1"/>
  <c r="I50" i="1"/>
  <c r="J50" i="1" s="1"/>
  <c r="K50" i="1" s="1"/>
  <c r="L50" i="1" s="1"/>
  <c r="H54" i="1"/>
  <c r="I54" i="1"/>
  <c r="J54" i="1" s="1"/>
  <c r="K54" i="1" s="1"/>
  <c r="L54" i="1" s="1"/>
  <c r="H51" i="1"/>
  <c r="I51" i="1"/>
  <c r="J51" i="1" s="1"/>
  <c r="K51" i="1" s="1"/>
  <c r="L51" i="1" s="1"/>
  <c r="H47" i="1"/>
  <c r="I47" i="1"/>
  <c r="J47" i="1" s="1"/>
  <c r="K47" i="1" s="1"/>
  <c r="L47" i="1" s="1"/>
  <c r="H46" i="1"/>
  <c r="I46" i="1"/>
  <c r="J46" i="1" s="1"/>
  <c r="K46" i="1" s="1"/>
  <c r="L46" i="1" s="1"/>
  <c r="H53" i="1"/>
  <c r="I53" i="1"/>
  <c r="J53" i="1" s="1"/>
  <c r="K53" i="1" s="1"/>
  <c r="L53" i="1" s="1"/>
  <c r="H52" i="1"/>
  <c r="I52" i="1"/>
  <c r="J52" i="1" s="1"/>
  <c r="K52" i="1" s="1"/>
  <c r="L52" i="1" s="1"/>
  <c r="H7" i="1"/>
  <c r="I7" i="1"/>
  <c r="J7" i="1" s="1"/>
  <c r="K7" i="1" s="1"/>
  <c r="L7" i="1" s="1"/>
  <c r="H8" i="1"/>
  <c r="I8" i="1"/>
  <c r="J8" i="1" s="1"/>
  <c r="K8" i="1" s="1"/>
  <c r="L8" i="1" s="1"/>
  <c r="H3" i="1"/>
  <c r="I3" i="1"/>
  <c r="J3" i="1" s="1"/>
  <c r="K3" i="1" s="1"/>
  <c r="L3" i="1" s="1"/>
  <c r="H2" i="1"/>
  <c r="I2" i="1"/>
  <c r="J2" i="1" s="1"/>
  <c r="K2" i="1" s="1"/>
  <c r="L2" i="1" s="1"/>
  <c r="H4" i="1"/>
  <c r="I4" i="1"/>
  <c r="J4" i="1" s="1"/>
  <c r="K4" i="1" s="1"/>
  <c r="L4" i="1" s="1"/>
  <c r="H5" i="1"/>
  <c r="I5" i="1"/>
  <c r="J5" i="1" s="1"/>
  <c r="K5" i="1" s="1"/>
  <c r="L5" i="1" s="1"/>
  <c r="H6" i="1"/>
  <c r="I6" i="1"/>
  <c r="J6" i="1" s="1"/>
  <c r="K6" i="1" s="1"/>
  <c r="L6" i="1" s="1"/>
  <c r="M26" i="1" l="1"/>
  <c r="N26" i="1" s="1"/>
  <c r="O26" i="1" s="1"/>
  <c r="P26" i="1" s="1"/>
  <c r="M21" i="1"/>
  <c r="N21" i="1" s="1"/>
  <c r="O21" i="1" s="1"/>
  <c r="P21" i="1" s="1"/>
  <c r="M29" i="1"/>
  <c r="N29" i="1" s="1"/>
  <c r="O29" i="1" s="1"/>
  <c r="P29" i="1" s="1"/>
  <c r="M31" i="1"/>
  <c r="N31" i="1" s="1"/>
  <c r="O31" i="1" s="1"/>
  <c r="P31" i="1" s="1"/>
  <c r="M28" i="1"/>
  <c r="N28" i="1" s="1"/>
  <c r="O28" i="1" s="1"/>
  <c r="P28" i="1" s="1"/>
  <c r="M30" i="1"/>
  <c r="N30" i="1" s="1"/>
  <c r="O30" i="1" s="1"/>
  <c r="P30" i="1" s="1"/>
  <c r="M22" i="1"/>
  <c r="N22" i="1" s="1"/>
  <c r="O22" i="1" s="1"/>
  <c r="P22" i="1" s="1"/>
  <c r="M25" i="1"/>
  <c r="N25" i="1" s="1"/>
  <c r="O25" i="1" s="1"/>
  <c r="P25" i="1" s="1"/>
  <c r="M23" i="1"/>
  <c r="N23" i="1" s="1"/>
  <c r="O23" i="1" s="1"/>
  <c r="P23" i="1" s="1"/>
  <c r="M24" i="1"/>
  <c r="N24" i="1" s="1"/>
  <c r="O24" i="1" s="1"/>
  <c r="P24" i="1" s="1"/>
  <c r="M27" i="1"/>
  <c r="N27" i="1" s="1"/>
  <c r="O27" i="1" s="1"/>
  <c r="P27" i="1" s="1"/>
  <c r="M15" i="1"/>
  <c r="N15" i="1" s="1"/>
  <c r="O15" i="1" s="1"/>
  <c r="P15" i="1" s="1"/>
  <c r="M20" i="1"/>
  <c r="N20" i="1" s="1"/>
  <c r="O20" i="1" s="1"/>
  <c r="P20" i="1" s="1"/>
  <c r="M16" i="1"/>
  <c r="N16" i="1" s="1"/>
  <c r="O16" i="1" s="1"/>
  <c r="P16" i="1" s="1"/>
  <c r="M10" i="1"/>
  <c r="N10" i="1" s="1"/>
  <c r="O10" i="1" s="1"/>
  <c r="P10" i="1" s="1"/>
  <c r="M18" i="1"/>
  <c r="N18" i="1" s="1"/>
  <c r="O18" i="1" s="1"/>
  <c r="P18" i="1" s="1"/>
  <c r="M19" i="1"/>
  <c r="N19" i="1" s="1"/>
  <c r="O19" i="1" s="1"/>
  <c r="P19" i="1" s="1"/>
  <c r="M17" i="1"/>
  <c r="N17" i="1" s="1"/>
  <c r="O17" i="1" s="1"/>
  <c r="P17" i="1" s="1"/>
  <c r="M12" i="1"/>
  <c r="N12" i="1" s="1"/>
  <c r="O12" i="1" s="1"/>
  <c r="P12" i="1" s="1"/>
  <c r="M11" i="1"/>
  <c r="N11" i="1" s="1"/>
  <c r="O11" i="1" s="1"/>
  <c r="P11" i="1" s="1"/>
  <c r="M9" i="1"/>
  <c r="N9" i="1" s="1"/>
  <c r="O9" i="1" s="1"/>
  <c r="P9" i="1" s="1"/>
  <c r="M14" i="1"/>
  <c r="N14" i="1" s="1"/>
  <c r="O14" i="1" s="1"/>
  <c r="P14" i="1" s="1"/>
  <c r="M13" i="1"/>
  <c r="N13" i="1" s="1"/>
  <c r="O13" i="1" s="1"/>
  <c r="P13" i="1" s="1"/>
  <c r="M49" i="1"/>
  <c r="N49" i="1" s="1"/>
  <c r="O49" i="1" s="1"/>
  <c r="P49" i="1" s="1"/>
  <c r="M54" i="1"/>
  <c r="N54" i="1" s="1"/>
  <c r="O54" i="1" s="1"/>
  <c r="P54" i="1" s="1"/>
  <c r="M53" i="1"/>
  <c r="N53" i="1" s="1"/>
  <c r="O53" i="1" s="1"/>
  <c r="P53" i="1" s="1"/>
  <c r="M50" i="1"/>
  <c r="N50" i="1" s="1"/>
  <c r="O50" i="1" s="1"/>
  <c r="P50" i="1" s="1"/>
  <c r="M46" i="1"/>
  <c r="N46" i="1" s="1"/>
  <c r="O46" i="1" s="1"/>
  <c r="P46" i="1" s="1"/>
  <c r="M48" i="1"/>
  <c r="N48" i="1" s="1"/>
  <c r="O48" i="1" s="1"/>
  <c r="P48" i="1" s="1"/>
  <c r="M45" i="1"/>
  <c r="N45" i="1" s="1"/>
  <c r="O45" i="1" s="1"/>
  <c r="P45" i="1" s="1"/>
  <c r="M47" i="1"/>
  <c r="N47" i="1" s="1"/>
  <c r="O47" i="1" s="1"/>
  <c r="P47" i="1" s="1"/>
  <c r="M52" i="1"/>
  <c r="N52" i="1" s="1"/>
  <c r="O52" i="1" s="1"/>
  <c r="P52" i="1" s="1"/>
  <c r="M44" i="1"/>
  <c r="N44" i="1" s="1"/>
  <c r="O44" i="1" s="1"/>
  <c r="P44" i="1" s="1"/>
  <c r="M51" i="1"/>
  <c r="N51" i="1" s="1"/>
  <c r="O51" i="1" s="1"/>
  <c r="P51" i="1" s="1"/>
  <c r="M37" i="1"/>
  <c r="N37" i="1" s="1"/>
  <c r="O37" i="1" s="1"/>
  <c r="P37" i="1" s="1"/>
  <c r="M32" i="1"/>
  <c r="N32" i="1" s="1"/>
  <c r="O32" i="1" s="1"/>
  <c r="P32" i="1" s="1"/>
  <c r="M43" i="1"/>
  <c r="N43" i="1" s="1"/>
  <c r="O43" i="1" s="1"/>
  <c r="P43" i="1" s="1"/>
  <c r="M38" i="1"/>
  <c r="N38" i="1" s="1"/>
  <c r="O38" i="1" s="1"/>
  <c r="P38" i="1" s="1"/>
  <c r="M36" i="1"/>
  <c r="N36" i="1" s="1"/>
  <c r="O36" i="1" s="1"/>
  <c r="P36" i="1" s="1"/>
  <c r="M39" i="1"/>
  <c r="N39" i="1" s="1"/>
  <c r="O39" i="1" s="1"/>
  <c r="P39" i="1" s="1"/>
  <c r="M35" i="1"/>
  <c r="N35" i="1" s="1"/>
  <c r="O35" i="1" s="1"/>
  <c r="P35" i="1" s="1"/>
  <c r="M42" i="1"/>
  <c r="N42" i="1" s="1"/>
  <c r="O42" i="1" s="1"/>
  <c r="P42" i="1" s="1"/>
  <c r="M41" i="1"/>
  <c r="N41" i="1" s="1"/>
  <c r="O41" i="1" s="1"/>
  <c r="P41" i="1" s="1"/>
  <c r="M34" i="1"/>
  <c r="N34" i="1" s="1"/>
  <c r="O34" i="1" s="1"/>
  <c r="P34" i="1" s="1"/>
  <c r="M33" i="1"/>
  <c r="N33" i="1" s="1"/>
  <c r="O33" i="1" s="1"/>
  <c r="P33" i="1" s="1"/>
  <c r="M40" i="1"/>
  <c r="N40" i="1" s="1"/>
  <c r="O40" i="1" s="1"/>
  <c r="P40" i="1" s="1"/>
  <c r="M6" i="1"/>
  <c r="N6" i="1" s="1"/>
  <c r="O6" i="1" s="1"/>
  <c r="P6" i="1" s="1"/>
  <c r="M3" i="1"/>
  <c r="N3" i="1" s="1"/>
  <c r="O3" i="1" s="1"/>
  <c r="P3" i="1" s="1"/>
  <c r="M7" i="1"/>
  <c r="N7" i="1" s="1"/>
  <c r="O7" i="1" s="1"/>
  <c r="P7" i="1" s="1"/>
  <c r="M5" i="1"/>
  <c r="N5" i="1" s="1"/>
  <c r="O5" i="1" s="1"/>
  <c r="P5" i="1" s="1"/>
  <c r="M8" i="1"/>
  <c r="N8" i="1" s="1"/>
  <c r="O8" i="1" s="1"/>
  <c r="P8" i="1" s="1"/>
  <c r="M4" i="1"/>
  <c r="N4" i="1" s="1"/>
  <c r="O4" i="1" s="1"/>
  <c r="P4" i="1" s="1"/>
  <c r="M2" i="1"/>
  <c r="N2" i="1" s="1"/>
  <c r="O2" i="1" s="1"/>
  <c r="P2" i="1" s="1"/>
  <c r="Q33" i="1" l="1"/>
  <c r="R33" i="1" s="1"/>
  <c r="S33" i="1" s="1"/>
  <c r="Q53" i="1"/>
  <c r="R53" i="1" s="1"/>
  <c r="S53" i="1" s="1"/>
  <c r="Q41" i="1"/>
  <c r="R41" i="1" s="1"/>
  <c r="S41" i="1" s="1"/>
  <c r="Q49" i="1"/>
  <c r="R49" i="1" s="1"/>
  <c r="S49" i="1" s="1"/>
  <c r="Q15" i="1"/>
  <c r="R15" i="1" s="1"/>
  <c r="S15" i="1" s="1"/>
  <c r="Q42" i="1"/>
  <c r="R42" i="1" s="1"/>
  <c r="S42" i="1" s="1"/>
  <c r="Q34" i="1"/>
  <c r="R34" i="1" s="1"/>
  <c r="S34" i="1" s="1"/>
  <c r="Q35" i="1"/>
  <c r="R35" i="1" s="1"/>
  <c r="S35" i="1" s="1"/>
  <c r="Q51" i="1"/>
  <c r="R51" i="1" s="1"/>
  <c r="S51" i="1" s="1"/>
  <c r="Q27" i="1"/>
  <c r="R27" i="1" s="1"/>
  <c r="S27" i="1" s="1"/>
  <c r="Q44" i="1"/>
  <c r="R44" i="1" s="1"/>
  <c r="S44" i="1" s="1"/>
  <c r="Q14" i="1"/>
  <c r="R14" i="1" s="1"/>
  <c r="S14" i="1" s="1"/>
  <c r="Q39" i="1"/>
  <c r="R39" i="1" s="1"/>
  <c r="S39" i="1" s="1"/>
  <c r="Q23" i="1"/>
  <c r="R23" i="1" s="1"/>
  <c r="S23" i="1" s="1"/>
  <c r="Q36" i="1"/>
  <c r="R36" i="1" s="1"/>
  <c r="S36" i="1" s="1"/>
  <c r="Q52" i="1"/>
  <c r="R52" i="1" s="1"/>
  <c r="S52" i="1" s="1"/>
  <c r="Q11" i="1"/>
  <c r="R11" i="1" s="1"/>
  <c r="S11" i="1" s="1"/>
  <c r="Q47" i="1"/>
  <c r="R47" i="1" s="1"/>
  <c r="S47" i="1" s="1"/>
  <c r="Q22" i="1"/>
  <c r="R22" i="1" s="1"/>
  <c r="S22" i="1" s="1"/>
  <c r="Q20" i="1"/>
  <c r="R20" i="1" s="1"/>
  <c r="S20" i="1" s="1"/>
  <c r="Q45" i="1"/>
  <c r="R45" i="1" s="1"/>
  <c r="S45" i="1" s="1"/>
  <c r="Q30" i="1"/>
  <c r="R30" i="1" s="1"/>
  <c r="S30" i="1" s="1"/>
  <c r="Q43" i="1"/>
  <c r="R43" i="1" s="1"/>
  <c r="S43" i="1" s="1"/>
  <c r="Q17" i="1"/>
  <c r="R17" i="1" s="1"/>
  <c r="S17" i="1" s="1"/>
  <c r="Q32" i="1"/>
  <c r="R32" i="1" s="1"/>
  <c r="S32" i="1" s="1"/>
  <c r="Q46" i="1"/>
  <c r="R46" i="1" s="1"/>
  <c r="S46" i="1" s="1"/>
  <c r="Q19" i="1"/>
  <c r="R19" i="1" s="1"/>
  <c r="S19" i="1" s="1"/>
  <c r="Q31" i="1"/>
  <c r="R31" i="1" s="1"/>
  <c r="S31" i="1" s="1"/>
  <c r="Q37" i="1"/>
  <c r="R37" i="1" s="1"/>
  <c r="S37" i="1" s="1"/>
  <c r="Q50" i="1"/>
  <c r="R50" i="1" s="1"/>
  <c r="S50" i="1" s="1"/>
  <c r="Q18" i="1"/>
  <c r="R18" i="1" s="1"/>
  <c r="S18" i="1" s="1"/>
  <c r="Q29" i="1"/>
  <c r="R29" i="1" s="1"/>
  <c r="S29" i="1" s="1"/>
  <c r="Q10" i="1"/>
  <c r="R10" i="1" s="1"/>
  <c r="S10" i="1" s="1"/>
  <c r="Q40" i="1"/>
  <c r="R40" i="1" s="1"/>
  <c r="S40" i="1" s="1"/>
  <c r="Q26" i="1"/>
  <c r="R26" i="1" s="1"/>
  <c r="S26" i="1" s="1"/>
  <c r="Q54" i="1"/>
  <c r="R54" i="1" s="1"/>
  <c r="S54" i="1" s="1"/>
  <c r="Q12" i="1"/>
  <c r="R12" i="1" s="1"/>
  <c r="S12" i="1" s="1"/>
  <c r="Q13" i="1"/>
  <c r="R13" i="1" s="1"/>
  <c r="S13" i="1" s="1"/>
  <c r="Q38" i="1"/>
  <c r="R38" i="1" s="1"/>
  <c r="S38" i="1" s="1"/>
  <c r="Q21" i="1"/>
  <c r="R21" i="1" s="1"/>
  <c r="S21" i="1" s="1"/>
  <c r="Q9" i="1"/>
  <c r="R9" i="1" s="1"/>
  <c r="S9" i="1" s="1"/>
  <c r="Q48" i="1"/>
  <c r="R48" i="1" s="1"/>
  <c r="S48" i="1" s="1"/>
  <c r="Q24" i="1"/>
  <c r="R24" i="1" s="1"/>
  <c r="S24" i="1" s="1"/>
  <c r="Q28" i="1"/>
  <c r="R28" i="1" s="1"/>
  <c r="S28" i="1" s="1"/>
  <c r="Q16" i="1"/>
  <c r="R16" i="1" s="1"/>
  <c r="S16" i="1" s="1"/>
  <c r="Q25" i="1"/>
  <c r="R25" i="1" s="1"/>
  <c r="S25" i="1" s="1"/>
  <c r="Q2" i="1"/>
  <c r="R2" i="1" s="1"/>
  <c r="S2" i="1" s="1"/>
  <c r="Q4" i="1"/>
  <c r="R4" i="1" s="1"/>
  <c r="S4" i="1" s="1"/>
  <c r="Q8" i="1"/>
  <c r="R8" i="1" s="1"/>
  <c r="S8" i="1" s="1"/>
  <c r="Q5" i="1"/>
  <c r="R5" i="1" s="1"/>
  <c r="S5" i="1" s="1"/>
  <c r="Q3" i="1"/>
  <c r="R3" i="1" s="1"/>
  <c r="S3" i="1" s="1"/>
  <c r="Q6" i="1"/>
  <c r="R6" i="1" s="1"/>
  <c r="S6" i="1" s="1"/>
  <c r="Q7" i="1"/>
  <c r="R7" i="1" s="1"/>
  <c r="S7" i="1" s="1"/>
</calcChain>
</file>

<file path=xl/sharedStrings.xml><?xml version="1.0" encoding="utf-8"?>
<sst xmlns="http://schemas.openxmlformats.org/spreadsheetml/2006/main" count="125" uniqueCount="73">
  <si>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</si>
  <si>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</si>
  <si>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</si>
  <si>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</si>
  <si>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</si>
  <si>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</si>
  <si>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</si>
  <si>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</si>
  <si>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</si>
  <si>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</si>
  <si>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</si>
  <si>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</si>
  <si>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</si>
  <si>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</si>
  <si>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</si>
  <si>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</si>
  <si>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</si>
  <si>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</si>
  <si>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</si>
  <si>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Cranbourne</t>
  </si>
  <si>
    <t xml:space="preserve">Bow For Me          </t>
  </si>
  <si>
    <t xml:space="preserve">Dubianaire          </t>
  </si>
  <si>
    <t xml:space="preserve">Heavan              </t>
  </si>
  <si>
    <t xml:space="preserve">Mikasa              </t>
  </si>
  <si>
    <t xml:space="preserve">Miss Daytona        </t>
  </si>
  <si>
    <t xml:space="preserve">Naughtsncrosses     </t>
  </si>
  <si>
    <t xml:space="preserve">Yes Your Honour     </t>
  </si>
  <si>
    <t xml:space="preserve">Brave Star          </t>
  </si>
  <si>
    <t xml:space="preserve">Toorak Playboy      </t>
  </si>
  <si>
    <t xml:space="preserve">Atomic Selfie       </t>
  </si>
  <si>
    <t xml:space="preserve">Deel Blaster        </t>
  </si>
  <si>
    <t xml:space="preserve">Prince Of Mercia    </t>
  </si>
  <si>
    <t xml:space="preserve">Rossman             </t>
  </si>
  <si>
    <t xml:space="preserve">Unconquered Sun     </t>
  </si>
  <si>
    <t xml:space="preserve">Beautrooper         </t>
  </si>
  <si>
    <t xml:space="preserve">The Last Charge     </t>
  </si>
  <si>
    <t xml:space="preserve">Lovely Natalie      </t>
  </si>
  <si>
    <t xml:space="preserve">Rolling Moss        </t>
  </si>
  <si>
    <t xml:space="preserve">Almighty Rising     </t>
  </si>
  <si>
    <t xml:space="preserve">Primitivo           </t>
  </si>
  <si>
    <t xml:space="preserve">Battaglia           </t>
  </si>
  <si>
    <t xml:space="preserve">Next Ride           </t>
  </si>
  <si>
    <t xml:space="preserve">Breton              </t>
  </si>
  <si>
    <t xml:space="preserve">Manhattan Force     </t>
  </si>
  <si>
    <t xml:space="preserve">Safe Passage        </t>
  </si>
  <si>
    <t xml:space="preserve">Stonefield          </t>
  </si>
  <si>
    <t xml:space="preserve">Storm King          </t>
  </si>
  <si>
    <t xml:space="preserve">Lord Wonder         </t>
  </si>
  <si>
    <t xml:space="preserve">Peppino             </t>
  </si>
  <si>
    <t xml:space="preserve">Fiasco Tess         </t>
  </si>
  <si>
    <t xml:space="preserve">Prince Ziggy        </t>
  </si>
  <si>
    <t xml:space="preserve">Heir To The Throne  </t>
  </si>
  <si>
    <t xml:space="preserve">Fine Weather        </t>
  </si>
  <si>
    <t xml:space="preserve">Young Hostess       </t>
  </si>
  <si>
    <t xml:space="preserve">Redsong             </t>
  </si>
  <si>
    <t xml:space="preserve">Secret Sheema       </t>
  </si>
  <si>
    <t xml:space="preserve">Camelot Star        </t>
  </si>
  <si>
    <t xml:space="preserve">Platinum Spirit     </t>
  </si>
  <si>
    <t xml:space="preserve">Alienated           </t>
  </si>
  <si>
    <t xml:space="preserve">Miss Sententia      </t>
  </si>
  <si>
    <t xml:space="preserve">Auf Weidersehen     </t>
  </si>
  <si>
    <t xml:space="preserve">Twin Spinner        </t>
  </si>
  <si>
    <t xml:space="preserve">Cecil Street Lad    </t>
  </si>
  <si>
    <t xml:space="preserve">Rattle And Bang     </t>
  </si>
  <si>
    <t xml:space="preserve">Sugartown           </t>
  </si>
  <si>
    <t xml:space="preserve">Dollar Chaser       </t>
  </si>
  <si>
    <t xml:space="preserve">Tax Free Prophet    </t>
  </si>
  <si>
    <t xml:space="preserve">Raysim              </t>
  </si>
  <si>
    <t xml:space="preserve">Otelo               </t>
  </si>
  <si>
    <t xml:space="preserve">Telluride           </t>
  </si>
  <si>
    <t xml:space="preserve">Princess Annalise   </t>
  </si>
  <si>
    <t xml:space="preserve">Mystery Eclipse     </t>
  </si>
  <si>
    <t xml:space="preserve">Lambdoma Energy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</si>
</sst>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54"/>
  <sheetViews>
    <sheetView tabSelected="1" topLeftCell="B1" workbookViewId="0">
      <pane ySplit="1" topLeftCell="A2" activePane="bottomLeft" state="frozen"/>
      <selection activeCell="B1" sqref="B1"/>
      <selection pane="bottomLeft" activeCell="C11" sqref="C11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28</v>
      </c>
      <c r="B2" s="5">
        <v>0.73958333333333337</v>
      </c>
      <c r="C2" s="1" t="s">
        <v>19</v>
      </c>
      <c r="D2" s="1">
        <v>1</v>
      </c>
      <c r="E2" s="1">
        <v>5</v>
      </c>
      <c r="F2" s="1" t="s">
        <v>23</v>
      </c>
      <c r="G2" s="1">
        <v>67.66</v>
      </c>
      <c r="H2" s="1">
        <f>1+COUNTIFS(A:A,A2,G:G,"&gt;"&amp;G2)</f>
        <v>1</v>
      </c>
      <c r="I2" s="2">
        <f>AVERAGEIF(A:A,A2,G:G)</f>
        <v>48.581428571428567</v>
      </c>
      <c r="J2" s="2">
        <f t="shared" ref="J2:J8" si="0">G2-I2</f>
        <v>19.078571428571429</v>
      </c>
      <c r="K2" s="2">
        <f t="shared" ref="K2:K8" si="1">90+J2</f>
        <v>109.07857142857142</v>
      </c>
      <c r="L2" s="2">
        <f t="shared" ref="L2:L8" si="2">EXP(0.06*K2)</f>
        <v>695.55791972255281</v>
      </c>
      <c r="M2" s="2">
        <f>SUMIF(A:A,A2,L:L)</f>
        <v>2236.4067752017113</v>
      </c>
      <c r="N2" s="3">
        <f t="shared" ref="N2:N8" si="3">L2/M2</f>
        <v>0.31101583461256388</v>
      </c>
      <c r="O2" s="6">
        <f t="shared" ref="O2:O8" si="4">1/N2</f>
        <v>3.2152703776182712</v>
      </c>
      <c r="P2" s="3">
        <f t="shared" ref="P2:P8" si="5">IF(O2&gt;21,"",N2)</f>
        <v>0.31101583461256388</v>
      </c>
      <c r="Q2" s="3">
        <f>IF(ISNUMBER(P2),SUMIF(A:A,A2,P:P),"")</f>
        <v>0.9420424496848816</v>
      </c>
      <c r="R2" s="3">
        <f t="shared" ref="R2:R8" si="6">IFERROR(P2*(1/Q2),"")</f>
        <v>0.33015055183192688</v>
      </c>
      <c r="S2" s="7">
        <f t="shared" ref="S2:S8" si="7">IFERROR(1/R2,"")</f>
        <v>3.0289211829307505</v>
      </c>
    </row>
    <row r="3" spans="1:19" x14ac:dyDescent="0.3">
      <c r="A3" s="1">
        <v>28</v>
      </c>
      <c r="B3" s="5">
        <v>0.73958333333333337</v>
      </c>
      <c r="C3" s="1" t="s">
        <v>19</v>
      </c>
      <c r="D3" s="1">
        <v>1</v>
      </c>
      <c r="E3" s="1">
        <v>4</v>
      </c>
      <c r="F3" s="1" t="s">
        <v>22</v>
      </c>
      <c r="G3" s="1">
        <v>67.430000000000007</v>
      </c>
      <c r="H3" s="1">
        <f>1+COUNTIFS(A:A,A3,G:G,"&gt;"&amp;G3)</f>
        <v>2</v>
      </c>
      <c r="I3" s="2">
        <f>AVERAGEIF(A:A,A3,G:G)</f>
        <v>48.581428571428567</v>
      </c>
      <c r="J3" s="2">
        <f t="shared" si="0"/>
        <v>18.848571428571439</v>
      </c>
      <c r="K3" s="2">
        <f t="shared" si="1"/>
        <v>108.84857142857143</v>
      </c>
      <c r="L3" s="2">
        <f t="shared" si="2"/>
        <v>686.0251478409748</v>
      </c>
      <c r="M3" s="2">
        <f>SUMIF(A:A,A3,L:L)</f>
        <v>2236.4067752017113</v>
      </c>
      <c r="N3" s="3">
        <f t="shared" si="3"/>
        <v>0.30675329526270961</v>
      </c>
      <c r="O3" s="6">
        <f t="shared" si="4"/>
        <v>3.2599486800739341</v>
      </c>
      <c r="P3" s="3">
        <f t="shared" si="5"/>
        <v>0.30675329526270961</v>
      </c>
      <c r="Q3" s="3">
        <f>IF(ISNUMBER(P3),SUMIF(A:A,A3,P:P),"")</f>
        <v>0.9420424496848816</v>
      </c>
      <c r="R3" s="3">
        <f t="shared" si="6"/>
        <v>0.32562576703981894</v>
      </c>
      <c r="S3" s="7">
        <f t="shared" si="7"/>
        <v>3.0710100404238454</v>
      </c>
    </row>
    <row r="4" spans="1:19" x14ac:dyDescent="0.3">
      <c r="A4" s="1">
        <v>28</v>
      </c>
      <c r="B4" s="5">
        <v>0.73958333333333337</v>
      </c>
      <c r="C4" s="1" t="s">
        <v>19</v>
      </c>
      <c r="D4" s="1">
        <v>1</v>
      </c>
      <c r="E4" s="1">
        <v>6</v>
      </c>
      <c r="F4" s="1" t="s">
        <v>24</v>
      </c>
      <c r="G4" s="1">
        <v>53.9</v>
      </c>
      <c r="H4" s="1">
        <f>1+COUNTIFS(A:A,A4,G:G,"&gt;"&amp;G4)</f>
        <v>3</v>
      </c>
      <c r="I4" s="2">
        <f>AVERAGEIF(A:A,A4,G:G)</f>
        <v>48.581428571428567</v>
      </c>
      <c r="J4" s="2">
        <f t="shared" si="0"/>
        <v>5.3185714285714312</v>
      </c>
      <c r="K4" s="2">
        <f t="shared" si="1"/>
        <v>95.318571428571431</v>
      </c>
      <c r="L4" s="2">
        <f t="shared" si="2"/>
        <v>304.63498387295942</v>
      </c>
      <c r="M4" s="2">
        <f>SUMIF(A:A,A4,L:L)</f>
        <v>2236.4067752017113</v>
      </c>
      <c r="N4" s="3">
        <f t="shared" si="3"/>
        <v>0.1362162676534921</v>
      </c>
      <c r="O4" s="6">
        <f t="shared" si="4"/>
        <v>7.3412670690978485</v>
      </c>
      <c r="P4" s="3">
        <f t="shared" si="5"/>
        <v>0.1362162676534921</v>
      </c>
      <c r="Q4" s="3">
        <f>IF(ISNUMBER(P4),SUMIF(A:A,A4,P:P),"")</f>
        <v>0.9420424496848816</v>
      </c>
      <c r="R4" s="3">
        <f t="shared" si="6"/>
        <v>0.14459674051743335</v>
      </c>
      <c r="S4" s="7">
        <f t="shared" si="7"/>
        <v>6.9157852135638889</v>
      </c>
    </row>
    <row r="5" spans="1:19" x14ac:dyDescent="0.3">
      <c r="A5" s="1">
        <v>28</v>
      </c>
      <c r="B5" s="5">
        <v>0.73958333333333337</v>
      </c>
      <c r="C5" s="1" t="s">
        <v>19</v>
      </c>
      <c r="D5" s="1">
        <v>1</v>
      </c>
      <c r="E5" s="1">
        <v>7</v>
      </c>
      <c r="F5" s="1" t="s">
        <v>25</v>
      </c>
      <c r="G5" s="1">
        <v>50.54</v>
      </c>
      <c r="H5" s="1">
        <f>1+COUNTIFS(A:A,A5,G:G,"&gt;"&amp;G5)</f>
        <v>4</v>
      </c>
      <c r="I5" s="2">
        <f>AVERAGEIF(A:A,A5,G:G)</f>
        <v>48.581428571428567</v>
      </c>
      <c r="J5" s="2">
        <f t="shared" si="0"/>
        <v>1.9585714285714317</v>
      </c>
      <c r="K5" s="2">
        <f t="shared" si="1"/>
        <v>91.958571428571432</v>
      </c>
      <c r="L5" s="2">
        <f t="shared" si="2"/>
        <v>249.01528639235013</v>
      </c>
      <c r="M5" s="2">
        <f>SUMIF(A:A,A5,L:L)</f>
        <v>2236.4067752017113</v>
      </c>
      <c r="N5" s="3">
        <f t="shared" si="3"/>
        <v>0.11134615095676875</v>
      </c>
      <c r="O5" s="6">
        <f t="shared" si="4"/>
        <v>8.9810019601688786</v>
      </c>
      <c r="P5" s="3">
        <f t="shared" si="5"/>
        <v>0.11134615095676875</v>
      </c>
      <c r="Q5" s="3">
        <f>IF(ISNUMBER(P5),SUMIF(A:A,A5,P:P),"")</f>
        <v>0.9420424496848816</v>
      </c>
      <c r="R5" s="3">
        <f t="shared" si="6"/>
        <v>0.11819653243228546</v>
      </c>
      <c r="S5" s="7">
        <f t="shared" si="7"/>
        <v>8.4604850871822137</v>
      </c>
    </row>
    <row r="6" spans="1:19" x14ac:dyDescent="0.3">
      <c r="A6" s="1">
        <v>28</v>
      </c>
      <c r="B6" s="5">
        <v>0.73958333333333337</v>
      </c>
      <c r="C6" s="1" t="s">
        <v>19</v>
      </c>
      <c r="D6" s="1">
        <v>1</v>
      </c>
      <c r="E6" s="1">
        <v>8</v>
      </c>
      <c r="F6" s="1" t="s">
        <v>26</v>
      </c>
      <c r="G6" s="1">
        <v>44.33</v>
      </c>
      <c r="H6" s="1">
        <f>1+COUNTIFS(A:A,A6,G:G,"&gt;"&amp;G6)</f>
        <v>5</v>
      </c>
      <c r="I6" s="2">
        <f>AVERAGEIF(A:A,A6,G:G)</f>
        <v>48.581428571428567</v>
      </c>
      <c r="J6" s="2">
        <f t="shared" si="0"/>
        <v>-4.2514285714285691</v>
      </c>
      <c r="K6" s="2">
        <f t="shared" si="1"/>
        <v>85.748571428571438</v>
      </c>
      <c r="L6" s="2">
        <f t="shared" si="2"/>
        <v>171.5567791740493</v>
      </c>
      <c r="M6" s="2">
        <f>SUMIF(A:A,A6,L:L)</f>
        <v>2236.4067752017113</v>
      </c>
      <c r="N6" s="3">
        <f t="shared" si="3"/>
        <v>7.6710901199347259E-2</v>
      </c>
      <c r="O6" s="6">
        <f t="shared" si="4"/>
        <v>13.035956876602423</v>
      </c>
      <c r="P6" s="3">
        <f t="shared" si="5"/>
        <v>7.6710901199347259E-2</v>
      </c>
      <c r="Q6" s="3">
        <f>IF(ISNUMBER(P6),SUMIF(A:A,A6,P:P),"")</f>
        <v>0.9420424496848816</v>
      </c>
      <c r="R6" s="3">
        <f t="shared" si="6"/>
        <v>8.1430408178535349E-2</v>
      </c>
      <c r="S6" s="7">
        <f t="shared" si="7"/>
        <v>12.280424750021025</v>
      </c>
    </row>
    <row r="7" spans="1:19" x14ac:dyDescent="0.3">
      <c r="A7" s="1">
        <v>28</v>
      </c>
      <c r="B7" s="5">
        <v>0.73958333333333337</v>
      </c>
      <c r="C7" s="1" t="s">
        <v>19</v>
      </c>
      <c r="D7" s="1">
        <v>1</v>
      </c>
      <c r="E7" s="1">
        <v>2</v>
      </c>
      <c r="F7" s="1" t="s">
        <v>20</v>
      </c>
      <c r="G7" s="1">
        <v>28.21</v>
      </c>
      <c r="H7" s="1">
        <f>1+COUNTIFS(A:A,A7,G:G,"&gt;"&amp;G7)</f>
        <v>6</v>
      </c>
      <c r="I7" s="2">
        <f>AVERAGEIF(A:A,A7,G:G)</f>
        <v>48.581428571428567</v>
      </c>
      <c r="J7" s="2">
        <f t="shared" si="0"/>
        <v>-20.371428571428567</v>
      </c>
      <c r="K7" s="2">
        <f t="shared" si="1"/>
        <v>69.628571428571433</v>
      </c>
      <c r="L7" s="2">
        <f t="shared" si="2"/>
        <v>65.216616171115163</v>
      </c>
      <c r="M7" s="2">
        <f>SUMIF(A:A,A7,L:L)</f>
        <v>2236.4067752017113</v>
      </c>
      <c r="N7" s="3">
        <f t="shared" si="3"/>
        <v>2.9161339025738281E-2</v>
      </c>
      <c r="O7" s="6">
        <f t="shared" si="4"/>
        <v>34.291978126154753</v>
      </c>
      <c r="P7" s="3" t="str">
        <f t="shared" si="5"/>
        <v/>
      </c>
      <c r="Q7" s="3" t="str">
        <f>IF(ISNUMBER(P7),SUMIF(A:A,A7,P:P),"")</f>
        <v/>
      </c>
      <c r="R7" s="3" t="str">
        <f t="shared" si="6"/>
        <v/>
      </c>
      <c r="S7" s="7" t="str">
        <f t="shared" si="7"/>
        <v/>
      </c>
    </row>
    <row r="8" spans="1:19" x14ac:dyDescent="0.3">
      <c r="A8" s="1">
        <v>28</v>
      </c>
      <c r="B8" s="5">
        <v>0.73958333333333337</v>
      </c>
      <c r="C8" s="1" t="s">
        <v>19</v>
      </c>
      <c r="D8" s="1">
        <v>1</v>
      </c>
      <c r="E8" s="1">
        <v>3</v>
      </c>
      <c r="F8" s="1" t="s">
        <v>21</v>
      </c>
      <c r="G8" s="1">
        <v>28</v>
      </c>
      <c r="H8" s="1">
        <f>1+COUNTIFS(A:A,A8,G:G,"&gt;"&amp;G8)</f>
        <v>7</v>
      </c>
      <c r="I8" s="2">
        <f>AVERAGEIF(A:A,A8,G:G)</f>
        <v>48.581428571428567</v>
      </c>
      <c r="J8" s="2">
        <f t="shared" si="0"/>
        <v>-20.581428571428567</v>
      </c>
      <c r="K8" s="2">
        <f t="shared" si="1"/>
        <v>69.418571428571425</v>
      </c>
      <c r="L8" s="2">
        <f t="shared" si="2"/>
        <v>64.400042027709844</v>
      </c>
      <c r="M8" s="2">
        <f>SUMIF(A:A,A8,L:L)</f>
        <v>2236.4067752017113</v>
      </c>
      <c r="N8" s="3">
        <f t="shared" si="3"/>
        <v>2.8796211289380182E-2</v>
      </c>
      <c r="O8" s="6">
        <f t="shared" si="4"/>
        <v>34.72679061668061</v>
      </c>
      <c r="P8" s="3" t="str">
        <f t="shared" si="5"/>
        <v/>
      </c>
      <c r="Q8" s="3" t="str">
        <f>IF(ISNUMBER(P8),SUMIF(A:A,A8,P:P),"")</f>
        <v/>
      </c>
      <c r="R8" s="3" t="str">
        <f t="shared" si="6"/>
        <v/>
      </c>
      <c r="S8" s="7" t="str">
        <f t="shared" si="7"/>
        <v/>
      </c>
    </row>
    <row r="9" spans="1:19" x14ac:dyDescent="0.3">
      <c r="A9" s="1">
        <v>32</v>
      </c>
      <c r="B9" s="5">
        <v>0.82291666666666663</v>
      </c>
      <c r="C9" s="1" t="s">
        <v>19</v>
      </c>
      <c r="D9" s="1">
        <v>5</v>
      </c>
      <c r="E9" s="1">
        <v>6</v>
      </c>
      <c r="F9" s="1" t="s">
        <v>31</v>
      </c>
      <c r="G9" s="1">
        <v>72.72</v>
      </c>
      <c r="H9" s="1">
        <f>1+COUNTIFS(A:A,A9,G:G,"&gt;"&amp;G9)</f>
        <v>1</v>
      </c>
      <c r="I9" s="2">
        <f>AVERAGEIF(A:A,A9,G:G)</f>
        <v>48.866666666666674</v>
      </c>
      <c r="J9" s="2">
        <f t="shared" ref="J9:J54" si="8">G9-I9</f>
        <v>23.853333333333325</v>
      </c>
      <c r="K9" s="2">
        <f t="shared" ref="K9:K54" si="9">90+J9</f>
        <v>113.85333333333332</v>
      </c>
      <c r="L9" s="2">
        <f t="shared" ref="L9:L54" si="10">EXP(0.06*K9)</f>
        <v>926.30170785795235</v>
      </c>
      <c r="M9" s="2">
        <f>SUMIF(A:A,A9,L:L)</f>
        <v>3534.2930712474822</v>
      </c>
      <c r="N9" s="3">
        <f t="shared" ref="N9:N54" si="11">L9/M9</f>
        <v>0.26208967088600837</v>
      </c>
      <c r="O9" s="6">
        <f t="shared" ref="O9:O54" si="12">1/N9</f>
        <v>3.8154880221698386</v>
      </c>
      <c r="P9" s="3">
        <f t="shared" ref="P9:P54" si="13">IF(O9&gt;21,"",N9)</f>
        <v>0.26208967088600837</v>
      </c>
      <c r="Q9" s="3">
        <f>IF(ISNUMBER(P9),SUMIF(A:A,A9,P:P),"")</f>
        <v>0.87324336414306059</v>
      </c>
      <c r="R9" s="3">
        <f t="shared" ref="R9:R54" si="14">IFERROR(P9*(1/Q9),"")</f>
        <v>0.30013359579686549</v>
      </c>
      <c r="S9" s="7">
        <f t="shared" ref="S9:S54" si="15">IFERROR(1/R9,"")</f>
        <v>3.3318495963271424</v>
      </c>
    </row>
    <row r="10" spans="1:19" x14ac:dyDescent="0.3">
      <c r="A10" s="1">
        <v>32</v>
      </c>
      <c r="B10" s="5">
        <v>0.82291666666666663</v>
      </c>
      <c r="C10" s="1" t="s">
        <v>19</v>
      </c>
      <c r="D10" s="1">
        <v>5</v>
      </c>
      <c r="E10" s="1">
        <v>4</v>
      </c>
      <c r="F10" s="1" t="s">
        <v>29</v>
      </c>
      <c r="G10" s="1">
        <v>66.97</v>
      </c>
      <c r="H10" s="1">
        <f>1+COUNTIFS(A:A,A10,G:G,"&gt;"&amp;G10)</f>
        <v>2</v>
      </c>
      <c r="I10" s="2">
        <f>AVERAGEIF(A:A,A10,G:G)</f>
        <v>48.866666666666674</v>
      </c>
      <c r="J10" s="2">
        <f t="shared" si="8"/>
        <v>18.103333333333325</v>
      </c>
      <c r="K10" s="2">
        <f t="shared" si="9"/>
        <v>108.10333333333332</v>
      </c>
      <c r="L10" s="2">
        <f t="shared" si="10"/>
        <v>656.02572295698599</v>
      </c>
      <c r="M10" s="2">
        <f>SUMIF(A:A,A10,L:L)</f>
        <v>3534.2930712474822</v>
      </c>
      <c r="N10" s="3">
        <f t="shared" si="11"/>
        <v>0.18561723935514826</v>
      </c>
      <c r="O10" s="6">
        <f t="shared" si="12"/>
        <v>5.3874306259165046</v>
      </c>
      <c r="P10" s="3">
        <f t="shared" si="13"/>
        <v>0.18561723935514826</v>
      </c>
      <c r="Q10" s="3">
        <f>IF(ISNUMBER(P10),SUMIF(A:A,A10,P:P),"")</f>
        <v>0.87324336414306059</v>
      </c>
      <c r="R10" s="3">
        <f t="shared" si="14"/>
        <v>0.21256072130281792</v>
      </c>
      <c r="S10" s="7">
        <f t="shared" si="15"/>
        <v>4.7045380438626836</v>
      </c>
    </row>
    <row r="11" spans="1:19" x14ac:dyDescent="0.3">
      <c r="A11" s="1">
        <v>32</v>
      </c>
      <c r="B11" s="5">
        <v>0.82291666666666663</v>
      </c>
      <c r="C11" s="1" t="s">
        <v>19</v>
      </c>
      <c r="D11" s="1">
        <v>5</v>
      </c>
      <c r="E11" s="1">
        <v>2</v>
      </c>
      <c r="F11" s="1" t="s">
        <v>27</v>
      </c>
      <c r="G11" s="1">
        <v>61.93</v>
      </c>
      <c r="H11" s="1">
        <f>1+COUNTIFS(A:A,A11,G:G,"&gt;"&amp;G11)</f>
        <v>3</v>
      </c>
      <c r="I11" s="2">
        <f>AVERAGEIF(A:A,A11,G:G)</f>
        <v>48.866666666666674</v>
      </c>
      <c r="J11" s="2">
        <f t="shared" si="8"/>
        <v>13.063333333333325</v>
      </c>
      <c r="K11" s="2">
        <f t="shared" si="9"/>
        <v>103.06333333333333</v>
      </c>
      <c r="L11" s="2">
        <f t="shared" si="10"/>
        <v>484.83081741017287</v>
      </c>
      <c r="M11" s="2">
        <f>SUMIF(A:A,A11,L:L)</f>
        <v>3534.2930712474822</v>
      </c>
      <c r="N11" s="3">
        <f t="shared" si="11"/>
        <v>0.13717900797599802</v>
      </c>
      <c r="O11" s="6">
        <f t="shared" si="12"/>
        <v>7.2897450911364539</v>
      </c>
      <c r="P11" s="3">
        <f t="shared" si="13"/>
        <v>0.13717900797599802</v>
      </c>
      <c r="Q11" s="3">
        <f>IF(ISNUMBER(P11),SUMIF(A:A,A11,P:P),"")</f>
        <v>0.87324336414306059</v>
      </c>
      <c r="R11" s="3">
        <f t="shared" si="14"/>
        <v>0.15709138323726721</v>
      </c>
      <c r="S11" s="7">
        <f t="shared" si="15"/>
        <v>6.3657215271293595</v>
      </c>
    </row>
    <row r="12" spans="1:19" x14ac:dyDescent="0.3">
      <c r="A12" s="1">
        <v>32</v>
      </c>
      <c r="B12" s="5">
        <v>0.82291666666666663</v>
      </c>
      <c r="C12" s="1" t="s">
        <v>19</v>
      </c>
      <c r="D12" s="1">
        <v>5</v>
      </c>
      <c r="E12" s="1">
        <v>7</v>
      </c>
      <c r="F12" s="1" t="s">
        <v>32</v>
      </c>
      <c r="G12" s="1">
        <v>52.54</v>
      </c>
      <c r="H12" s="1">
        <f>1+COUNTIFS(A:A,A12,G:G,"&gt;"&amp;G12)</f>
        <v>4</v>
      </c>
      <c r="I12" s="2">
        <f>AVERAGEIF(A:A,A12,G:G)</f>
        <v>48.866666666666674</v>
      </c>
      <c r="J12" s="2">
        <f t="shared" si="8"/>
        <v>3.6733333333333249</v>
      </c>
      <c r="K12" s="2">
        <f t="shared" si="9"/>
        <v>93.673333333333318</v>
      </c>
      <c r="L12" s="2">
        <f t="shared" si="10"/>
        <v>275.9997610621698</v>
      </c>
      <c r="M12" s="2">
        <f>SUMIF(A:A,A12,L:L)</f>
        <v>3534.2930712474822</v>
      </c>
      <c r="N12" s="3">
        <f t="shared" si="11"/>
        <v>7.8091928286171106E-2</v>
      </c>
      <c r="O12" s="6">
        <f t="shared" si="12"/>
        <v>12.805420764300488</v>
      </c>
      <c r="P12" s="3">
        <f t="shared" si="13"/>
        <v>7.8091928286171106E-2</v>
      </c>
      <c r="Q12" s="3">
        <f>IF(ISNUMBER(P12),SUMIF(A:A,A12,P:P),"")</f>
        <v>0.87324336414306059</v>
      </c>
      <c r="R12" s="3">
        <f t="shared" si="14"/>
        <v>8.9427451146800299E-2</v>
      </c>
      <c r="S12" s="7">
        <f t="shared" si="15"/>
        <v>11.182248707485162</v>
      </c>
    </row>
    <row r="13" spans="1:19" x14ac:dyDescent="0.3">
      <c r="A13" s="1">
        <v>32</v>
      </c>
      <c r="B13" s="5">
        <v>0.82291666666666663</v>
      </c>
      <c r="C13" s="1" t="s">
        <v>19</v>
      </c>
      <c r="D13" s="1">
        <v>5</v>
      </c>
      <c r="E13" s="1">
        <v>14</v>
      </c>
      <c r="F13" s="1" t="s">
        <v>38</v>
      </c>
      <c r="G13" s="1">
        <v>47.37</v>
      </c>
      <c r="H13" s="1">
        <f>1+COUNTIFS(A:A,A13,G:G,"&gt;"&amp;G13)</f>
        <v>5</v>
      </c>
      <c r="I13" s="2">
        <f>AVERAGEIF(A:A,A13,G:G)</f>
        <v>48.866666666666674</v>
      </c>
      <c r="J13" s="2">
        <f t="shared" si="8"/>
        <v>-1.4966666666666768</v>
      </c>
      <c r="K13" s="2">
        <f t="shared" si="9"/>
        <v>88.50333333333333</v>
      </c>
      <c r="L13" s="2">
        <f t="shared" si="10"/>
        <v>202.39070248109959</v>
      </c>
      <c r="M13" s="2">
        <f>SUMIF(A:A,A13,L:L)</f>
        <v>3534.2930712474822</v>
      </c>
      <c r="N13" s="3">
        <f t="shared" si="11"/>
        <v>5.7264832995205669E-2</v>
      </c>
      <c r="O13" s="6">
        <f t="shared" si="12"/>
        <v>17.462724462738276</v>
      </c>
      <c r="P13" s="3">
        <f t="shared" si="13"/>
        <v>5.7264832995205669E-2</v>
      </c>
      <c r="Q13" s="3">
        <f>IF(ISNUMBER(P13),SUMIF(A:A,A13,P:P),"")</f>
        <v>0.87324336414306059</v>
      </c>
      <c r="R13" s="3">
        <f t="shared" si="14"/>
        <v>6.5577175099866158E-2</v>
      </c>
      <c r="S13" s="7">
        <f t="shared" si="15"/>
        <v>15.249208256944891</v>
      </c>
    </row>
    <row r="14" spans="1:19" x14ac:dyDescent="0.3">
      <c r="A14" s="1">
        <v>32</v>
      </c>
      <c r="B14" s="5">
        <v>0.82291666666666663</v>
      </c>
      <c r="C14" s="1" t="s">
        <v>19</v>
      </c>
      <c r="D14" s="1">
        <v>5</v>
      </c>
      <c r="E14" s="1">
        <v>10</v>
      </c>
      <c r="F14" s="1" t="s">
        <v>35</v>
      </c>
      <c r="G14" s="1">
        <v>46.17</v>
      </c>
      <c r="H14" s="1">
        <f>1+COUNTIFS(A:A,A14,G:G,"&gt;"&amp;G14)</f>
        <v>6</v>
      </c>
      <c r="I14" s="2">
        <f>AVERAGEIF(A:A,A14,G:G)</f>
        <v>48.866666666666674</v>
      </c>
      <c r="J14" s="2">
        <f t="shared" si="8"/>
        <v>-2.6966666666666725</v>
      </c>
      <c r="K14" s="2">
        <f t="shared" si="9"/>
        <v>87.303333333333327</v>
      </c>
      <c r="L14" s="2">
        <f t="shared" si="10"/>
        <v>188.33080168359663</v>
      </c>
      <c r="M14" s="2">
        <f>SUMIF(A:A,A14,L:L)</f>
        <v>3534.2930712474822</v>
      </c>
      <c r="N14" s="3">
        <f t="shared" si="11"/>
        <v>5.328669634550777E-2</v>
      </c>
      <c r="O14" s="6">
        <f t="shared" si="12"/>
        <v>18.766410165795595</v>
      </c>
      <c r="P14" s="3">
        <f t="shared" si="13"/>
        <v>5.328669634550777E-2</v>
      </c>
      <c r="Q14" s="3">
        <f>IF(ISNUMBER(P14),SUMIF(A:A,A14,P:P),"")</f>
        <v>0.87324336414306059</v>
      </c>
      <c r="R14" s="3">
        <f t="shared" si="14"/>
        <v>6.1021587490446685E-2</v>
      </c>
      <c r="S14" s="7">
        <f t="shared" si="15"/>
        <v>16.387643146067877</v>
      </c>
    </row>
    <row r="15" spans="1:19" x14ac:dyDescent="0.3">
      <c r="A15" s="1">
        <v>32</v>
      </c>
      <c r="B15" s="5">
        <v>0.82291666666666663</v>
      </c>
      <c r="C15" s="1" t="s">
        <v>19</v>
      </c>
      <c r="D15" s="1">
        <v>5</v>
      </c>
      <c r="E15" s="1">
        <v>5</v>
      </c>
      <c r="F15" s="1" t="s">
        <v>30</v>
      </c>
      <c r="G15" s="1">
        <v>45.78</v>
      </c>
      <c r="H15" s="1">
        <f>1+COUNTIFS(A:A,A15,G:G,"&gt;"&amp;G15)</f>
        <v>7</v>
      </c>
      <c r="I15" s="2">
        <f>AVERAGEIF(A:A,A15,G:G)</f>
        <v>48.866666666666674</v>
      </c>
      <c r="J15" s="2">
        <f t="shared" si="8"/>
        <v>-3.0866666666666731</v>
      </c>
      <c r="K15" s="2">
        <f t="shared" si="9"/>
        <v>86.913333333333327</v>
      </c>
      <c r="L15" s="2">
        <f t="shared" si="10"/>
        <v>183.97502229544162</v>
      </c>
      <c r="M15" s="2">
        <f>SUMIF(A:A,A15,L:L)</f>
        <v>3534.2930712474822</v>
      </c>
      <c r="N15" s="3">
        <f t="shared" si="11"/>
        <v>5.2054263352445999E-2</v>
      </c>
      <c r="O15" s="6">
        <f t="shared" si="12"/>
        <v>19.210722342361429</v>
      </c>
      <c r="P15" s="3">
        <f t="shared" si="13"/>
        <v>5.2054263352445999E-2</v>
      </c>
      <c r="Q15" s="3">
        <f>IF(ISNUMBER(P15),SUMIF(A:A,A15,P:P),"")</f>
        <v>0.87324336414306059</v>
      </c>
      <c r="R15" s="3">
        <f t="shared" si="14"/>
        <v>5.9610259281533018E-2</v>
      </c>
      <c r="S15" s="7">
        <f t="shared" si="15"/>
        <v>16.775635805861953</v>
      </c>
    </row>
    <row r="16" spans="1:19" x14ac:dyDescent="0.3">
      <c r="A16" s="1">
        <v>32</v>
      </c>
      <c r="B16" s="5">
        <v>0.82291666666666663</v>
      </c>
      <c r="C16" s="1" t="s">
        <v>19</v>
      </c>
      <c r="D16" s="1">
        <v>5</v>
      </c>
      <c r="E16" s="1">
        <v>13</v>
      </c>
      <c r="F16" s="1" t="s">
        <v>37</v>
      </c>
      <c r="G16" s="1">
        <v>44.31</v>
      </c>
      <c r="H16" s="1">
        <f>1+COUNTIFS(A:A,A16,G:G,"&gt;"&amp;G16)</f>
        <v>8</v>
      </c>
      <c r="I16" s="2">
        <f>AVERAGEIF(A:A,A16,G:G)</f>
        <v>48.866666666666674</v>
      </c>
      <c r="J16" s="2">
        <f t="shared" si="8"/>
        <v>-4.556666666666672</v>
      </c>
      <c r="K16" s="2">
        <f t="shared" si="9"/>
        <v>85.443333333333328</v>
      </c>
      <c r="L16" s="2">
        <f t="shared" si="10"/>
        <v>168.44343565624251</v>
      </c>
      <c r="M16" s="2">
        <f>SUMIF(A:A,A16,L:L)</f>
        <v>3534.2930712474822</v>
      </c>
      <c r="N16" s="3">
        <f t="shared" si="11"/>
        <v>4.7659724946575485E-2</v>
      </c>
      <c r="O16" s="6">
        <f t="shared" si="12"/>
        <v>20.982076609148653</v>
      </c>
      <c r="P16" s="3">
        <f t="shared" si="13"/>
        <v>4.7659724946575485E-2</v>
      </c>
      <c r="Q16" s="3">
        <f>IF(ISNUMBER(P16),SUMIF(A:A,A16,P:P),"")</f>
        <v>0.87324336414306059</v>
      </c>
      <c r="R16" s="3">
        <f t="shared" si="14"/>
        <v>5.4577826644403277E-2</v>
      </c>
      <c r="S16" s="7">
        <f t="shared" si="15"/>
        <v>18.322459164880392</v>
      </c>
    </row>
    <row r="17" spans="1:19" x14ac:dyDescent="0.3">
      <c r="A17" s="1">
        <v>32</v>
      </c>
      <c r="B17" s="5">
        <v>0.82291666666666663</v>
      </c>
      <c r="C17" s="1" t="s">
        <v>19</v>
      </c>
      <c r="D17" s="1">
        <v>5</v>
      </c>
      <c r="E17" s="1">
        <v>3</v>
      </c>
      <c r="F17" s="1" t="s">
        <v>28</v>
      </c>
      <c r="G17" s="1">
        <v>41.54</v>
      </c>
      <c r="H17" s="1">
        <f>1+COUNTIFS(A:A,A17,G:G,"&gt;"&amp;G17)</f>
        <v>9</v>
      </c>
      <c r="I17" s="2">
        <f>AVERAGEIF(A:A,A17,G:G)</f>
        <v>48.866666666666674</v>
      </c>
      <c r="J17" s="2">
        <f t="shared" si="8"/>
        <v>-7.3266666666666751</v>
      </c>
      <c r="K17" s="2">
        <f t="shared" si="9"/>
        <v>82.673333333333318</v>
      </c>
      <c r="L17" s="2">
        <f t="shared" si="10"/>
        <v>142.65084482437257</v>
      </c>
      <c r="M17" s="2">
        <f>SUMIF(A:A,A17,L:L)</f>
        <v>3534.2930712474822</v>
      </c>
      <c r="N17" s="3">
        <f t="shared" si="11"/>
        <v>4.0361917347737607E-2</v>
      </c>
      <c r="O17" s="6">
        <f t="shared" si="12"/>
        <v>24.775829933561187</v>
      </c>
      <c r="P17" s="3" t="str">
        <f t="shared" si="13"/>
        <v/>
      </c>
      <c r="Q17" s="3" t="str">
        <f>IF(ISNUMBER(P17),SUMIF(A:A,A17,P:P),"")</f>
        <v/>
      </c>
      <c r="R17" s="3" t="str">
        <f t="shared" si="14"/>
        <v/>
      </c>
      <c r="S17" s="7" t="str">
        <f t="shared" si="15"/>
        <v/>
      </c>
    </row>
    <row r="18" spans="1:19" x14ac:dyDescent="0.3">
      <c r="A18" s="1">
        <v>32</v>
      </c>
      <c r="B18" s="5">
        <v>0.82291666666666663</v>
      </c>
      <c r="C18" s="1" t="s">
        <v>19</v>
      </c>
      <c r="D18" s="1">
        <v>5</v>
      </c>
      <c r="E18" s="1">
        <v>8</v>
      </c>
      <c r="F18" s="1" t="s">
        <v>33</v>
      </c>
      <c r="G18" s="1">
        <v>37.950000000000003</v>
      </c>
      <c r="H18" s="1">
        <f>1+COUNTIFS(A:A,A18,G:G,"&gt;"&amp;G18)</f>
        <v>10</v>
      </c>
      <c r="I18" s="2">
        <f>AVERAGEIF(A:A,A18,G:G)</f>
        <v>48.866666666666674</v>
      </c>
      <c r="J18" s="2">
        <f t="shared" si="8"/>
        <v>-10.916666666666671</v>
      </c>
      <c r="K18" s="2">
        <f t="shared" si="9"/>
        <v>79.083333333333329</v>
      </c>
      <c r="L18" s="2">
        <f t="shared" si="10"/>
        <v>115.0078055031093</v>
      </c>
      <c r="M18" s="2">
        <f>SUMIF(A:A,A18,L:L)</f>
        <v>3534.2930712474822</v>
      </c>
      <c r="N18" s="3">
        <f t="shared" si="11"/>
        <v>3.2540540126321654E-2</v>
      </c>
      <c r="O18" s="6">
        <f t="shared" si="12"/>
        <v>30.730897401150141</v>
      </c>
      <c r="P18" s="3" t="str">
        <f t="shared" si="13"/>
        <v/>
      </c>
      <c r="Q18" s="3" t="str">
        <f>IF(ISNUMBER(P18),SUMIF(A:A,A18,P:P),"")</f>
        <v/>
      </c>
      <c r="R18" s="3" t="str">
        <f t="shared" si="14"/>
        <v/>
      </c>
      <c r="S18" s="7" t="str">
        <f t="shared" si="15"/>
        <v/>
      </c>
    </row>
    <row r="19" spans="1:19" x14ac:dyDescent="0.3">
      <c r="A19" s="1">
        <v>32</v>
      </c>
      <c r="B19" s="5">
        <v>0.82291666666666663</v>
      </c>
      <c r="C19" s="1" t="s">
        <v>19</v>
      </c>
      <c r="D19" s="1">
        <v>5</v>
      </c>
      <c r="E19" s="1">
        <v>12</v>
      </c>
      <c r="F19" s="1" t="s">
        <v>36</v>
      </c>
      <c r="G19" s="1">
        <v>37.36</v>
      </c>
      <c r="H19" s="1">
        <f>1+COUNTIFS(A:A,A19,G:G,"&gt;"&amp;G19)</f>
        <v>11</v>
      </c>
      <c r="I19" s="2">
        <f>AVERAGEIF(A:A,A19,G:G)</f>
        <v>48.866666666666674</v>
      </c>
      <c r="J19" s="2">
        <f t="shared" si="8"/>
        <v>-11.506666666666675</v>
      </c>
      <c r="K19" s="2">
        <f t="shared" si="9"/>
        <v>78.493333333333325</v>
      </c>
      <c r="L19" s="2">
        <f t="shared" si="10"/>
        <v>111.00774792472515</v>
      </c>
      <c r="M19" s="2">
        <f>SUMIF(A:A,A19,L:L)</f>
        <v>3534.2930712474822</v>
      </c>
      <c r="N19" s="3">
        <f t="shared" si="11"/>
        <v>3.1408755778575909E-2</v>
      </c>
      <c r="O19" s="6">
        <f t="shared" si="12"/>
        <v>31.838255773318654</v>
      </c>
      <c r="P19" s="3" t="str">
        <f t="shared" si="13"/>
        <v/>
      </c>
      <c r="Q19" s="3" t="str">
        <f>IF(ISNUMBER(P19),SUMIF(A:A,A19,P:P),"")</f>
        <v/>
      </c>
      <c r="R19" s="3" t="str">
        <f t="shared" si="14"/>
        <v/>
      </c>
      <c r="S19" s="7" t="str">
        <f t="shared" si="15"/>
        <v/>
      </c>
    </row>
    <row r="20" spans="1:19" x14ac:dyDescent="0.3">
      <c r="A20" s="1">
        <v>32</v>
      </c>
      <c r="B20" s="5">
        <v>0.82291666666666663</v>
      </c>
      <c r="C20" s="1" t="s">
        <v>19</v>
      </c>
      <c r="D20" s="1">
        <v>5</v>
      </c>
      <c r="E20" s="1">
        <v>9</v>
      </c>
      <c r="F20" s="1" t="s">
        <v>34</v>
      </c>
      <c r="G20" s="1">
        <v>31.76</v>
      </c>
      <c r="H20" s="1">
        <f>1+COUNTIFS(A:A,A20,G:G,"&gt;"&amp;G20)</f>
        <v>12</v>
      </c>
      <c r="I20" s="2">
        <f>AVERAGEIF(A:A,A20,G:G)</f>
        <v>48.866666666666674</v>
      </c>
      <c r="J20" s="2">
        <f t="shared" si="8"/>
        <v>-17.106666666666673</v>
      </c>
      <c r="K20" s="2">
        <f t="shared" si="9"/>
        <v>72.893333333333331</v>
      </c>
      <c r="L20" s="2">
        <f t="shared" si="10"/>
        <v>79.328701591613125</v>
      </c>
      <c r="M20" s="2">
        <f>SUMIF(A:A,A20,L:L)</f>
        <v>3534.2930712474822</v>
      </c>
      <c r="N20" s="3">
        <f t="shared" si="11"/>
        <v>2.2445422604303968E-2</v>
      </c>
      <c r="O20" s="6">
        <f t="shared" si="12"/>
        <v>44.552513785516673</v>
      </c>
      <c r="P20" s="3" t="str">
        <f t="shared" si="13"/>
        <v/>
      </c>
      <c r="Q20" s="3" t="str">
        <f>IF(ISNUMBER(P20),SUMIF(A:A,A20,P:P),"")</f>
        <v/>
      </c>
      <c r="R20" s="3" t="str">
        <f t="shared" si="14"/>
        <v/>
      </c>
      <c r="S20" s="7" t="str">
        <f t="shared" si="15"/>
        <v/>
      </c>
    </row>
    <row r="21" spans="1:19" x14ac:dyDescent="0.3">
      <c r="A21" s="1">
        <v>33</v>
      </c>
      <c r="B21" s="5">
        <v>0.84375</v>
      </c>
      <c r="C21" s="1" t="s">
        <v>19</v>
      </c>
      <c r="D21" s="1">
        <v>6</v>
      </c>
      <c r="E21" s="1">
        <v>6</v>
      </c>
      <c r="F21" s="1" t="s">
        <v>44</v>
      </c>
      <c r="G21" s="1">
        <v>74.97</v>
      </c>
      <c r="H21" s="1">
        <f>1+COUNTIFS(A:A,A21,G:G,"&gt;"&amp;G21)</f>
        <v>1</v>
      </c>
      <c r="I21" s="2">
        <f>AVERAGEIF(A:A,A21,G:G)</f>
        <v>49.590909090909093</v>
      </c>
      <c r="J21" s="2">
        <f t="shared" si="8"/>
        <v>25.379090909090905</v>
      </c>
      <c r="K21" s="2">
        <f t="shared" si="9"/>
        <v>115.37909090909091</v>
      </c>
      <c r="L21" s="2">
        <f t="shared" si="10"/>
        <v>1015.1030917506781</v>
      </c>
      <c r="M21" s="2">
        <f>SUMIF(A:A,A21,L:L)</f>
        <v>3214.0116151691768</v>
      </c>
      <c r="N21" s="3">
        <f t="shared" si="11"/>
        <v>0.31583678383727493</v>
      </c>
      <c r="O21" s="6">
        <f t="shared" si="12"/>
        <v>3.1661923220292758</v>
      </c>
      <c r="P21" s="3">
        <f t="shared" si="13"/>
        <v>0.31583678383727493</v>
      </c>
      <c r="Q21" s="3">
        <f>IF(ISNUMBER(P21),SUMIF(A:A,A21,P:P),"")</f>
        <v>0.9533312444157036</v>
      </c>
      <c r="R21" s="3">
        <f t="shared" si="14"/>
        <v>0.33129805163456194</v>
      </c>
      <c r="S21" s="7">
        <f t="shared" si="15"/>
        <v>3.0184300664196155</v>
      </c>
    </row>
    <row r="22" spans="1:19" x14ac:dyDescent="0.3">
      <c r="A22" s="1">
        <v>33</v>
      </c>
      <c r="B22" s="5">
        <v>0.84375</v>
      </c>
      <c r="C22" s="1" t="s">
        <v>19</v>
      </c>
      <c r="D22" s="1">
        <v>6</v>
      </c>
      <c r="E22" s="1">
        <v>8</v>
      </c>
      <c r="F22" s="1" t="s">
        <v>46</v>
      </c>
      <c r="G22" s="1">
        <v>60.31</v>
      </c>
      <c r="H22" s="1">
        <f>1+COUNTIFS(A:A,A22,G:G,"&gt;"&amp;G22)</f>
        <v>2</v>
      </c>
      <c r="I22" s="2">
        <f>AVERAGEIF(A:A,A22,G:G)</f>
        <v>49.590909090909093</v>
      </c>
      <c r="J22" s="2">
        <f t="shared" si="8"/>
        <v>10.719090909090909</v>
      </c>
      <c r="K22" s="2">
        <f t="shared" si="9"/>
        <v>100.71909090909091</v>
      </c>
      <c r="L22" s="2">
        <f t="shared" si="10"/>
        <v>421.21586870802832</v>
      </c>
      <c r="M22" s="2">
        <f>SUMIF(A:A,A22,L:L)</f>
        <v>3214.0116151691768</v>
      </c>
      <c r="N22" s="3">
        <f t="shared" si="11"/>
        <v>0.13105611277819126</v>
      </c>
      <c r="O22" s="6">
        <f t="shared" si="12"/>
        <v>7.6303194013733</v>
      </c>
      <c r="P22" s="3">
        <f t="shared" si="13"/>
        <v>0.13105611277819126</v>
      </c>
      <c r="Q22" s="3">
        <f>IF(ISNUMBER(P22),SUMIF(A:A,A22,P:P),"")</f>
        <v>0.9533312444157036</v>
      </c>
      <c r="R22" s="3">
        <f t="shared" si="14"/>
        <v>0.13747174819442273</v>
      </c>
      <c r="S22" s="7">
        <f t="shared" si="15"/>
        <v>7.2742218902004936</v>
      </c>
    </row>
    <row r="23" spans="1:19" x14ac:dyDescent="0.3">
      <c r="A23" s="1">
        <v>33</v>
      </c>
      <c r="B23" s="5">
        <v>0.84375</v>
      </c>
      <c r="C23" s="1" t="s">
        <v>19</v>
      </c>
      <c r="D23" s="1">
        <v>6</v>
      </c>
      <c r="E23" s="1">
        <v>3</v>
      </c>
      <c r="F23" s="1" t="s">
        <v>41</v>
      </c>
      <c r="G23" s="1">
        <v>57.48</v>
      </c>
      <c r="H23" s="1">
        <f>1+COUNTIFS(A:A,A23,G:G,"&gt;"&amp;G23)</f>
        <v>3</v>
      </c>
      <c r="I23" s="2">
        <f>AVERAGEIF(A:A,A23,G:G)</f>
        <v>49.590909090909093</v>
      </c>
      <c r="J23" s="2">
        <f t="shared" si="8"/>
        <v>7.8890909090909034</v>
      </c>
      <c r="K23" s="2">
        <f t="shared" si="9"/>
        <v>97.889090909090896</v>
      </c>
      <c r="L23" s="2">
        <f t="shared" si="10"/>
        <v>355.43608873054296</v>
      </c>
      <c r="M23" s="2">
        <f>SUMIF(A:A,A23,L:L)</f>
        <v>3214.0116151691768</v>
      </c>
      <c r="N23" s="3">
        <f t="shared" si="11"/>
        <v>0.11058954704861382</v>
      </c>
      <c r="O23" s="6">
        <f t="shared" si="12"/>
        <v>9.042445933524009</v>
      </c>
      <c r="P23" s="3">
        <f t="shared" si="13"/>
        <v>0.11058954704861382</v>
      </c>
      <c r="Q23" s="3">
        <f>IF(ISNUMBER(P23),SUMIF(A:A,A23,P:P),"")</f>
        <v>0.9533312444157036</v>
      </c>
      <c r="R23" s="3">
        <f t="shared" si="14"/>
        <v>0.11600327556283348</v>
      </c>
      <c r="S23" s="7">
        <f t="shared" si="15"/>
        <v>8.6204462343681616</v>
      </c>
    </row>
    <row r="24" spans="1:19" x14ac:dyDescent="0.3">
      <c r="A24" s="1">
        <v>33</v>
      </c>
      <c r="B24" s="5">
        <v>0.84375</v>
      </c>
      <c r="C24" s="1" t="s">
        <v>19</v>
      </c>
      <c r="D24" s="1">
        <v>6</v>
      </c>
      <c r="E24" s="1">
        <v>7</v>
      </c>
      <c r="F24" s="1" t="s">
        <v>45</v>
      </c>
      <c r="G24" s="1">
        <v>55.62</v>
      </c>
      <c r="H24" s="1">
        <f>1+COUNTIFS(A:A,A24,G:G,"&gt;"&amp;G24)</f>
        <v>4</v>
      </c>
      <c r="I24" s="2">
        <f>AVERAGEIF(A:A,A24,G:G)</f>
        <v>49.590909090909093</v>
      </c>
      <c r="J24" s="2">
        <f t="shared" si="8"/>
        <v>6.0290909090909039</v>
      </c>
      <c r="K24" s="2">
        <f t="shared" si="9"/>
        <v>96.029090909090911</v>
      </c>
      <c r="L24" s="2">
        <f t="shared" si="10"/>
        <v>317.90272970098226</v>
      </c>
      <c r="M24" s="2">
        <f>SUMIF(A:A,A24,L:L)</f>
        <v>3214.0116151691768</v>
      </c>
      <c r="N24" s="3">
        <f t="shared" si="11"/>
        <v>9.8911506168980895E-2</v>
      </c>
      <c r="O24" s="6">
        <f t="shared" si="12"/>
        <v>10.110047240526246</v>
      </c>
      <c r="P24" s="3">
        <f t="shared" si="13"/>
        <v>9.8911506168980895E-2</v>
      </c>
      <c r="Q24" s="3">
        <f>IF(ISNUMBER(P24),SUMIF(A:A,A24,P:P),"")</f>
        <v>0.9533312444157036</v>
      </c>
      <c r="R24" s="3">
        <f t="shared" si="14"/>
        <v>0.10375355549120152</v>
      </c>
      <c r="S24" s="7">
        <f t="shared" si="15"/>
        <v>9.6382239169124357</v>
      </c>
    </row>
    <row r="25" spans="1:19" x14ac:dyDescent="0.3">
      <c r="A25" s="1">
        <v>33</v>
      </c>
      <c r="B25" s="5">
        <v>0.84375</v>
      </c>
      <c r="C25" s="1" t="s">
        <v>19</v>
      </c>
      <c r="D25" s="1">
        <v>6</v>
      </c>
      <c r="E25" s="1">
        <v>12</v>
      </c>
      <c r="F25" s="1" t="s">
        <v>49</v>
      </c>
      <c r="G25" s="1">
        <v>51.59</v>
      </c>
      <c r="H25" s="1">
        <f>1+COUNTIFS(A:A,A25,G:G,"&gt;"&amp;G25)</f>
        <v>5</v>
      </c>
      <c r="I25" s="2">
        <f>AVERAGEIF(A:A,A25,G:G)</f>
        <v>49.590909090909093</v>
      </c>
      <c r="J25" s="2">
        <f t="shared" si="8"/>
        <v>1.9990909090909099</v>
      </c>
      <c r="K25" s="2">
        <f t="shared" si="9"/>
        <v>91.99909090909091</v>
      </c>
      <c r="L25" s="2">
        <f t="shared" si="10"/>
        <v>249.62142110447095</v>
      </c>
      <c r="M25" s="2">
        <f>SUMIF(A:A,A25,L:L)</f>
        <v>3214.0116151691768</v>
      </c>
      <c r="N25" s="3">
        <f t="shared" si="11"/>
        <v>7.7666620719829466E-2</v>
      </c>
      <c r="O25" s="6">
        <f t="shared" si="12"/>
        <v>12.875544097732128</v>
      </c>
      <c r="P25" s="3">
        <f t="shared" si="13"/>
        <v>7.7666620719829466E-2</v>
      </c>
      <c r="Q25" s="3">
        <f>IF(ISNUMBER(P25),SUMIF(A:A,A25,P:P),"")</f>
        <v>0.9533312444157036</v>
      </c>
      <c r="R25" s="3">
        <f t="shared" si="14"/>
        <v>8.1468661784426577E-2</v>
      </c>
      <c r="S25" s="7">
        <f t="shared" si="15"/>
        <v>12.274658477220237</v>
      </c>
    </row>
    <row r="26" spans="1:19" x14ac:dyDescent="0.3">
      <c r="A26" s="1">
        <v>33</v>
      </c>
      <c r="B26" s="5">
        <v>0.84375</v>
      </c>
      <c r="C26" s="1" t="s">
        <v>19</v>
      </c>
      <c r="D26" s="1">
        <v>6</v>
      </c>
      <c r="E26" s="1">
        <v>2</v>
      </c>
      <c r="F26" s="1" t="s">
        <v>40</v>
      </c>
      <c r="G26" s="1">
        <v>48.72</v>
      </c>
      <c r="H26" s="1">
        <f>1+COUNTIFS(A:A,A26,G:G,"&gt;"&amp;G26)</f>
        <v>6</v>
      </c>
      <c r="I26" s="2">
        <f>AVERAGEIF(A:A,A26,G:G)</f>
        <v>49.590909090909093</v>
      </c>
      <c r="J26" s="2">
        <f t="shared" si="8"/>
        <v>-0.87090909090909463</v>
      </c>
      <c r="K26" s="2">
        <f t="shared" si="9"/>
        <v>89.129090909090905</v>
      </c>
      <c r="L26" s="2">
        <f t="shared" si="10"/>
        <v>210.13400674237957</v>
      </c>
      <c r="M26" s="2">
        <f>SUMIF(A:A,A26,L:L)</f>
        <v>3214.0116151691768</v>
      </c>
      <c r="N26" s="3">
        <f t="shared" si="11"/>
        <v>6.538059966884055E-2</v>
      </c>
      <c r="O26" s="6">
        <f t="shared" si="12"/>
        <v>15.295057020968034</v>
      </c>
      <c r="P26" s="3">
        <f t="shared" si="13"/>
        <v>6.538059966884055E-2</v>
      </c>
      <c r="Q26" s="3">
        <f>IF(ISNUMBER(P26),SUMIF(A:A,A26,P:P),"")</f>
        <v>0.9533312444157036</v>
      </c>
      <c r="R26" s="3">
        <f t="shared" si="14"/>
        <v>6.858119887690485E-2</v>
      </c>
      <c r="S26" s="7">
        <f t="shared" si="15"/>
        <v>14.581255743208599</v>
      </c>
    </row>
    <row r="27" spans="1:19" x14ac:dyDescent="0.3">
      <c r="A27" s="1">
        <v>33</v>
      </c>
      <c r="B27" s="5">
        <v>0.84375</v>
      </c>
      <c r="C27" s="1" t="s">
        <v>19</v>
      </c>
      <c r="D27" s="1">
        <v>6</v>
      </c>
      <c r="E27" s="1">
        <v>11</v>
      </c>
      <c r="F27" s="1" t="s">
        <v>48</v>
      </c>
      <c r="G27" s="1">
        <v>46.54</v>
      </c>
      <c r="H27" s="1">
        <f>1+COUNTIFS(A:A,A27,G:G,"&gt;"&amp;G27)</f>
        <v>7</v>
      </c>
      <c r="I27" s="2">
        <f>AVERAGEIF(A:A,A27,G:G)</f>
        <v>49.590909090909093</v>
      </c>
      <c r="J27" s="2">
        <f t="shared" si="8"/>
        <v>-3.0509090909090943</v>
      </c>
      <c r="K27" s="2">
        <f t="shared" si="9"/>
        <v>86.949090909090899</v>
      </c>
      <c r="L27" s="2">
        <f t="shared" si="10"/>
        <v>184.3701560624778</v>
      </c>
      <c r="M27" s="2">
        <f>SUMIF(A:A,A27,L:L)</f>
        <v>3214.0116151691768</v>
      </c>
      <c r="N27" s="3">
        <f t="shared" si="11"/>
        <v>5.7364495881814997E-2</v>
      </c>
      <c r="O27" s="6">
        <f t="shared" si="12"/>
        <v>17.432385391484072</v>
      </c>
      <c r="P27" s="3">
        <f t="shared" si="13"/>
        <v>5.7364495881814997E-2</v>
      </c>
      <c r="Q27" s="3">
        <f>IF(ISNUMBER(P27),SUMIF(A:A,A27,P:P),"")</f>
        <v>0.9533312444157036</v>
      </c>
      <c r="R27" s="3">
        <f t="shared" si="14"/>
        <v>6.0172679976489896E-2</v>
      </c>
      <c r="S27" s="7">
        <f t="shared" si="15"/>
        <v>16.618837658397641</v>
      </c>
    </row>
    <row r="28" spans="1:19" x14ac:dyDescent="0.3">
      <c r="A28" s="1">
        <v>33</v>
      </c>
      <c r="B28" s="5">
        <v>0.84375</v>
      </c>
      <c r="C28" s="1" t="s">
        <v>19</v>
      </c>
      <c r="D28" s="1">
        <v>6</v>
      </c>
      <c r="E28" s="1">
        <v>5</v>
      </c>
      <c r="F28" s="1" t="s">
        <v>43</v>
      </c>
      <c r="G28" s="1">
        <v>43.8</v>
      </c>
      <c r="H28" s="1">
        <f>1+COUNTIFS(A:A,A28,G:G,"&gt;"&amp;G28)</f>
        <v>8</v>
      </c>
      <c r="I28" s="2">
        <f>AVERAGEIF(A:A,A28,G:G)</f>
        <v>49.590909090909093</v>
      </c>
      <c r="J28" s="2">
        <f t="shared" si="8"/>
        <v>-5.7909090909090963</v>
      </c>
      <c r="K28" s="2">
        <f t="shared" si="9"/>
        <v>84.209090909090904</v>
      </c>
      <c r="L28" s="2">
        <f t="shared" si="10"/>
        <v>156.42011846817132</v>
      </c>
      <c r="M28" s="2">
        <f>SUMIF(A:A,A28,L:L)</f>
        <v>3214.0116151691768</v>
      </c>
      <c r="N28" s="3">
        <f t="shared" si="11"/>
        <v>4.8668187050076292E-2</v>
      </c>
      <c r="O28" s="6">
        <f t="shared" si="12"/>
        <v>20.547303292211549</v>
      </c>
      <c r="P28" s="3">
        <f t="shared" si="13"/>
        <v>4.8668187050076292E-2</v>
      </c>
      <c r="Q28" s="3">
        <f>IF(ISNUMBER(P28),SUMIF(A:A,A28,P:P),"")</f>
        <v>0.9533312444157036</v>
      </c>
      <c r="R28" s="3">
        <f t="shared" si="14"/>
        <v>5.1050657717512458E-2</v>
      </c>
      <c r="S28" s="7">
        <f t="shared" si="15"/>
        <v>19.588386216950916</v>
      </c>
    </row>
    <row r="29" spans="1:19" x14ac:dyDescent="0.3">
      <c r="A29" s="1">
        <v>33</v>
      </c>
      <c r="B29" s="5">
        <v>0.84375</v>
      </c>
      <c r="C29" s="1" t="s">
        <v>19</v>
      </c>
      <c r="D29" s="1">
        <v>6</v>
      </c>
      <c r="E29" s="1">
        <v>10</v>
      </c>
      <c r="F29" s="1" t="s">
        <v>47</v>
      </c>
      <c r="G29" s="1">
        <v>43.52</v>
      </c>
      <c r="H29" s="1">
        <f>1+COUNTIFS(A:A,A29,G:G,"&gt;"&amp;G29)</f>
        <v>9</v>
      </c>
      <c r="I29" s="2">
        <f>AVERAGEIF(A:A,A29,G:G)</f>
        <v>49.590909090909093</v>
      </c>
      <c r="J29" s="2">
        <f t="shared" si="8"/>
        <v>-6.0709090909090904</v>
      </c>
      <c r="K29" s="2">
        <f t="shared" si="9"/>
        <v>83.929090909090917</v>
      </c>
      <c r="L29" s="2">
        <f t="shared" si="10"/>
        <v>153.81421138802563</v>
      </c>
      <c r="M29" s="2">
        <f>SUMIF(A:A,A29,L:L)</f>
        <v>3214.0116151691768</v>
      </c>
      <c r="N29" s="3">
        <f t="shared" si="11"/>
        <v>4.7857391262081439E-2</v>
      </c>
      <c r="O29" s="6">
        <f t="shared" si="12"/>
        <v>20.895413929348965</v>
      </c>
      <c r="P29" s="3">
        <f t="shared" si="13"/>
        <v>4.7857391262081439E-2</v>
      </c>
      <c r="Q29" s="3">
        <f>IF(ISNUMBER(P29),SUMIF(A:A,A29,P:P),"")</f>
        <v>0.9533312444157036</v>
      </c>
      <c r="R29" s="3">
        <f t="shared" si="14"/>
        <v>5.0200170761646672E-2</v>
      </c>
      <c r="S29" s="7">
        <f t="shared" si="15"/>
        <v>19.920250963847476</v>
      </c>
    </row>
    <row r="30" spans="1:19" x14ac:dyDescent="0.3">
      <c r="A30" s="1">
        <v>33</v>
      </c>
      <c r="B30" s="5">
        <v>0.84375</v>
      </c>
      <c r="C30" s="1" t="s">
        <v>19</v>
      </c>
      <c r="D30" s="1">
        <v>6</v>
      </c>
      <c r="E30" s="1">
        <v>4</v>
      </c>
      <c r="F30" s="1" t="s">
        <v>42</v>
      </c>
      <c r="G30" s="1">
        <v>33.04</v>
      </c>
      <c r="H30" s="1">
        <f>1+COUNTIFS(A:A,A30,G:G,"&gt;"&amp;G30)</f>
        <v>10</v>
      </c>
      <c r="I30" s="2">
        <f>AVERAGEIF(A:A,A30,G:G)</f>
        <v>49.590909090909093</v>
      </c>
      <c r="J30" s="2">
        <f t="shared" si="8"/>
        <v>-16.550909090909094</v>
      </c>
      <c r="K30" s="2">
        <f t="shared" si="9"/>
        <v>73.449090909090899</v>
      </c>
      <c r="L30" s="2">
        <f t="shared" si="10"/>
        <v>82.018551095175781</v>
      </c>
      <c r="M30" s="2">
        <f>SUMIF(A:A,A30,L:L)</f>
        <v>3214.0116151691768</v>
      </c>
      <c r="N30" s="3">
        <f t="shared" si="11"/>
        <v>2.5519058707838101E-2</v>
      </c>
      <c r="O30" s="6">
        <f t="shared" si="12"/>
        <v>39.186398348339274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33</v>
      </c>
      <c r="B31" s="5">
        <v>0.84375</v>
      </c>
      <c r="C31" s="1" t="s">
        <v>19</v>
      </c>
      <c r="D31" s="1">
        <v>6</v>
      </c>
      <c r="E31" s="1">
        <v>1</v>
      </c>
      <c r="F31" s="1" t="s">
        <v>39</v>
      </c>
      <c r="G31" s="1">
        <v>29.91</v>
      </c>
      <c r="H31" s="1">
        <f>1+COUNTIFS(A:A,A31,G:G,"&gt;"&amp;G31)</f>
        <v>11</v>
      </c>
      <c r="I31" s="2">
        <f>AVERAGEIF(A:A,A31,G:G)</f>
        <v>49.590909090909093</v>
      </c>
      <c r="J31" s="2">
        <f t="shared" si="8"/>
        <v>-19.680909090909093</v>
      </c>
      <c r="K31" s="2">
        <f t="shared" si="9"/>
        <v>70.319090909090903</v>
      </c>
      <c r="L31" s="2">
        <f t="shared" si="10"/>
        <v>67.975371418244563</v>
      </c>
      <c r="M31" s="2">
        <f>SUMIF(A:A,A31,L:L)</f>
        <v>3214.0116151691768</v>
      </c>
      <c r="N31" s="3">
        <f t="shared" si="11"/>
        <v>2.1149696876458401E-2</v>
      </c>
      <c r="O31" s="6">
        <f t="shared" si="12"/>
        <v>47.282001526607878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>
        <v>34</v>
      </c>
      <c r="B32" s="5">
        <v>0.86458333333333337</v>
      </c>
      <c r="C32" s="1" t="s">
        <v>19</v>
      </c>
      <c r="D32" s="1">
        <v>7</v>
      </c>
      <c r="E32" s="1">
        <v>6</v>
      </c>
      <c r="F32" s="1" t="s">
        <v>54</v>
      </c>
      <c r="G32" s="1">
        <v>63.89</v>
      </c>
      <c r="H32" s="1">
        <f>1+COUNTIFS(A:A,A32,G:G,"&gt;"&amp;G32)</f>
        <v>1</v>
      </c>
      <c r="I32" s="2">
        <f>AVERAGEIF(A:A,A32,G:G)</f>
        <v>50.989166666666669</v>
      </c>
      <c r="J32" s="2">
        <f t="shared" si="8"/>
        <v>12.900833333333331</v>
      </c>
      <c r="K32" s="2">
        <f t="shared" si="9"/>
        <v>102.90083333333334</v>
      </c>
      <c r="L32" s="2">
        <f t="shared" si="10"/>
        <v>480.12668684241703</v>
      </c>
      <c r="M32" s="2">
        <f>SUMIF(A:A,A32,L:L)</f>
        <v>3013.7301518188201</v>
      </c>
      <c r="N32" s="3">
        <f t="shared" si="11"/>
        <v>0.15931309794032328</v>
      </c>
      <c r="O32" s="6">
        <f t="shared" si="12"/>
        <v>6.2769478023369283</v>
      </c>
      <c r="P32" s="3">
        <f t="shared" si="13"/>
        <v>0.15931309794032328</v>
      </c>
      <c r="Q32" s="3">
        <f>IF(ISNUMBER(P32),SUMIF(A:A,A32,P:P),"")</f>
        <v>0.89212290891056467</v>
      </c>
      <c r="R32" s="3">
        <f t="shared" si="14"/>
        <v>0.17857752149294309</v>
      </c>
      <c r="S32" s="7">
        <f t="shared" si="15"/>
        <v>5.5998089325005962</v>
      </c>
    </row>
    <row r="33" spans="1:19" x14ac:dyDescent="0.3">
      <c r="A33" s="1">
        <v>34</v>
      </c>
      <c r="B33" s="5">
        <v>0.86458333333333337</v>
      </c>
      <c r="C33" s="1" t="s">
        <v>19</v>
      </c>
      <c r="D33" s="1">
        <v>7</v>
      </c>
      <c r="E33" s="1">
        <v>7</v>
      </c>
      <c r="F33" s="1" t="s">
        <v>55</v>
      </c>
      <c r="G33" s="1">
        <v>63.57</v>
      </c>
      <c r="H33" s="1">
        <f>1+COUNTIFS(A:A,A33,G:G,"&gt;"&amp;G33)</f>
        <v>2</v>
      </c>
      <c r="I33" s="2">
        <f>AVERAGEIF(A:A,A33,G:G)</f>
        <v>50.989166666666669</v>
      </c>
      <c r="J33" s="2">
        <f t="shared" si="8"/>
        <v>12.580833333333331</v>
      </c>
      <c r="K33" s="2">
        <f t="shared" si="9"/>
        <v>102.58083333333333</v>
      </c>
      <c r="L33" s="2">
        <f t="shared" si="10"/>
        <v>470.99618773369542</v>
      </c>
      <c r="M33" s="2">
        <f>SUMIF(A:A,A33,L:L)</f>
        <v>3013.7301518188201</v>
      </c>
      <c r="N33" s="3">
        <f t="shared" si="11"/>
        <v>0.15628346401533127</v>
      </c>
      <c r="O33" s="6">
        <f t="shared" si="12"/>
        <v>6.3986296074285942</v>
      </c>
      <c r="P33" s="3">
        <f t="shared" si="13"/>
        <v>0.15628346401533127</v>
      </c>
      <c r="Q33" s="3">
        <f>IF(ISNUMBER(P33),SUMIF(A:A,A33,P:P),"")</f>
        <v>0.89212290891056467</v>
      </c>
      <c r="R33" s="3">
        <f t="shared" si="14"/>
        <v>0.1751815388377149</v>
      </c>
      <c r="S33" s="7">
        <f t="shared" si="15"/>
        <v>5.7083640584204618</v>
      </c>
    </row>
    <row r="34" spans="1:19" x14ac:dyDescent="0.3">
      <c r="A34" s="1">
        <v>34</v>
      </c>
      <c r="B34" s="5">
        <v>0.86458333333333337</v>
      </c>
      <c r="C34" s="1" t="s">
        <v>19</v>
      </c>
      <c r="D34" s="1">
        <v>7</v>
      </c>
      <c r="E34" s="1">
        <v>3</v>
      </c>
      <c r="F34" s="1" t="s">
        <v>52</v>
      </c>
      <c r="G34" s="1">
        <v>57.2</v>
      </c>
      <c r="H34" s="1">
        <f>1+COUNTIFS(A:A,A34,G:G,"&gt;"&amp;G34)</f>
        <v>3</v>
      </c>
      <c r="I34" s="2">
        <f>AVERAGEIF(A:A,A34,G:G)</f>
        <v>50.989166666666669</v>
      </c>
      <c r="J34" s="2">
        <f t="shared" si="8"/>
        <v>6.2108333333333334</v>
      </c>
      <c r="K34" s="2">
        <f t="shared" si="9"/>
        <v>96.210833333333341</v>
      </c>
      <c r="L34" s="2">
        <f t="shared" si="10"/>
        <v>321.38828412182602</v>
      </c>
      <c r="M34" s="2">
        <f>SUMIF(A:A,A34,L:L)</f>
        <v>3013.7301518188201</v>
      </c>
      <c r="N34" s="3">
        <f t="shared" si="11"/>
        <v>0.10664136068316023</v>
      </c>
      <c r="O34" s="6">
        <f t="shared" si="12"/>
        <v>9.377224686499245</v>
      </c>
      <c r="P34" s="3">
        <f t="shared" si="13"/>
        <v>0.10664136068316023</v>
      </c>
      <c r="Q34" s="3">
        <f>IF(ISNUMBER(P34),SUMIF(A:A,A34,P:P),"")</f>
        <v>0.89212290891056467</v>
      </c>
      <c r="R34" s="3">
        <f t="shared" si="14"/>
        <v>0.11953662395396578</v>
      </c>
      <c r="S34" s="7">
        <f t="shared" si="15"/>
        <v>8.3656369648276634</v>
      </c>
    </row>
    <row r="35" spans="1:19" x14ac:dyDescent="0.3">
      <c r="A35" s="1">
        <v>34</v>
      </c>
      <c r="B35" s="5">
        <v>0.86458333333333337</v>
      </c>
      <c r="C35" s="1" t="s">
        <v>19</v>
      </c>
      <c r="D35" s="1">
        <v>7</v>
      </c>
      <c r="E35" s="1">
        <v>4</v>
      </c>
      <c r="F35" s="1" t="s">
        <v>53</v>
      </c>
      <c r="G35" s="1">
        <v>56.71</v>
      </c>
      <c r="H35" s="1">
        <f>1+COUNTIFS(A:A,A35,G:G,"&gt;"&amp;G35)</f>
        <v>4</v>
      </c>
      <c r="I35" s="2">
        <f>AVERAGEIF(A:A,A35,G:G)</f>
        <v>50.989166666666669</v>
      </c>
      <c r="J35" s="2">
        <f t="shared" si="8"/>
        <v>5.7208333333333314</v>
      </c>
      <c r="K35" s="2">
        <f t="shared" si="9"/>
        <v>95.720833333333331</v>
      </c>
      <c r="L35" s="2">
        <f t="shared" si="10"/>
        <v>312.07701490715942</v>
      </c>
      <c r="M35" s="2">
        <f>SUMIF(A:A,A35,L:L)</f>
        <v>3013.7301518188201</v>
      </c>
      <c r="N35" s="3">
        <f t="shared" si="11"/>
        <v>0.10355174457766812</v>
      </c>
      <c r="O35" s="6">
        <f t="shared" si="12"/>
        <v>9.6570077508443948</v>
      </c>
      <c r="P35" s="3">
        <f t="shared" si="13"/>
        <v>0.10355174457766812</v>
      </c>
      <c r="Q35" s="3">
        <f>IF(ISNUMBER(P35),SUMIF(A:A,A35,P:P),"")</f>
        <v>0.89212290891056467</v>
      </c>
      <c r="R35" s="3">
        <f t="shared" si="14"/>
        <v>0.11607340596613823</v>
      </c>
      <c r="S35" s="7">
        <f t="shared" si="15"/>
        <v>8.6152378460551695</v>
      </c>
    </row>
    <row r="36" spans="1:19" x14ac:dyDescent="0.3">
      <c r="A36" s="1">
        <v>34</v>
      </c>
      <c r="B36" s="5">
        <v>0.86458333333333337</v>
      </c>
      <c r="C36" s="1" t="s">
        <v>19</v>
      </c>
      <c r="D36" s="1">
        <v>7</v>
      </c>
      <c r="E36" s="1">
        <v>9</v>
      </c>
      <c r="F36" s="1" t="s">
        <v>57</v>
      </c>
      <c r="G36" s="1">
        <v>53.34</v>
      </c>
      <c r="H36" s="1">
        <f>1+COUNTIFS(A:A,A36,G:G,"&gt;"&amp;G36)</f>
        <v>5</v>
      </c>
      <c r="I36" s="2">
        <f>AVERAGEIF(A:A,A36,G:G)</f>
        <v>50.989166666666669</v>
      </c>
      <c r="J36" s="2">
        <f t="shared" si="8"/>
        <v>2.350833333333334</v>
      </c>
      <c r="K36" s="2">
        <f t="shared" si="9"/>
        <v>92.350833333333327</v>
      </c>
      <c r="L36" s="2">
        <f t="shared" si="10"/>
        <v>254.94555179838301</v>
      </c>
      <c r="M36" s="2">
        <f>SUMIF(A:A,A36,L:L)</f>
        <v>3013.7301518188201</v>
      </c>
      <c r="N36" s="3">
        <f t="shared" si="11"/>
        <v>8.4594684645047102E-2</v>
      </c>
      <c r="O36" s="6">
        <f t="shared" si="12"/>
        <v>11.821073678516852</v>
      </c>
      <c r="P36" s="3">
        <f t="shared" si="13"/>
        <v>8.4594684645047102E-2</v>
      </c>
      <c r="Q36" s="3">
        <f>IF(ISNUMBER(P36),SUMIF(A:A,A36,P:P),"")</f>
        <v>0.89212290891056467</v>
      </c>
      <c r="R36" s="3">
        <f t="shared" si="14"/>
        <v>9.4824024582388255E-2</v>
      </c>
      <c r="S36" s="7">
        <f t="shared" si="15"/>
        <v>10.545850636524563</v>
      </c>
    </row>
    <row r="37" spans="1:19" x14ac:dyDescent="0.3">
      <c r="A37" s="1">
        <v>34</v>
      </c>
      <c r="B37" s="5">
        <v>0.86458333333333337</v>
      </c>
      <c r="C37" s="1" t="s">
        <v>19</v>
      </c>
      <c r="D37" s="1">
        <v>7</v>
      </c>
      <c r="E37" s="1">
        <v>2</v>
      </c>
      <c r="F37" s="1" t="s">
        <v>51</v>
      </c>
      <c r="G37" s="1">
        <v>51.96</v>
      </c>
      <c r="H37" s="1">
        <f>1+COUNTIFS(A:A,A37,G:G,"&gt;"&amp;G37)</f>
        <v>6</v>
      </c>
      <c r="I37" s="2">
        <f>AVERAGEIF(A:A,A37,G:G)</f>
        <v>50.989166666666669</v>
      </c>
      <c r="J37" s="2">
        <f t="shared" si="8"/>
        <v>0.97083333333333144</v>
      </c>
      <c r="K37" s="2">
        <f t="shared" si="9"/>
        <v>90.970833333333331</v>
      </c>
      <c r="L37" s="2">
        <f t="shared" si="10"/>
        <v>234.68636365562634</v>
      </c>
      <c r="M37" s="2">
        <f>SUMIF(A:A,A37,L:L)</f>
        <v>3013.7301518188201</v>
      </c>
      <c r="N37" s="3">
        <f t="shared" si="11"/>
        <v>7.7872387982046265E-2</v>
      </c>
      <c r="O37" s="6">
        <f t="shared" si="12"/>
        <v>12.841522212347634</v>
      </c>
      <c r="P37" s="3">
        <f t="shared" si="13"/>
        <v>7.7872387982046265E-2</v>
      </c>
      <c r="Q37" s="3">
        <f>IF(ISNUMBER(P37),SUMIF(A:A,A37,P:P),"")</f>
        <v>0.89212290891056467</v>
      </c>
      <c r="R37" s="3">
        <f t="shared" si="14"/>
        <v>8.7288855833936418E-2</v>
      </c>
      <c r="S37" s="7">
        <f t="shared" si="15"/>
        <v>11.4562161509192</v>
      </c>
    </row>
    <row r="38" spans="1:19" x14ac:dyDescent="0.3">
      <c r="A38" s="1">
        <v>34</v>
      </c>
      <c r="B38" s="5">
        <v>0.86458333333333337</v>
      </c>
      <c r="C38" s="1" t="s">
        <v>19</v>
      </c>
      <c r="D38" s="1">
        <v>7</v>
      </c>
      <c r="E38" s="1">
        <v>1</v>
      </c>
      <c r="F38" s="1" t="s">
        <v>50</v>
      </c>
      <c r="G38" s="1">
        <v>51.46</v>
      </c>
      <c r="H38" s="1">
        <f>1+COUNTIFS(A:A,A38,G:G,"&gt;"&amp;G38)</f>
        <v>7</v>
      </c>
      <c r="I38" s="2">
        <f>AVERAGEIF(A:A,A38,G:G)</f>
        <v>50.989166666666669</v>
      </c>
      <c r="J38" s="2">
        <f t="shared" si="8"/>
        <v>0.47083333333333144</v>
      </c>
      <c r="K38" s="2">
        <f t="shared" si="9"/>
        <v>90.470833333333331</v>
      </c>
      <c r="L38" s="2">
        <f t="shared" si="10"/>
        <v>227.75033339434344</v>
      </c>
      <c r="M38" s="2">
        <f>SUMIF(A:A,A38,L:L)</f>
        <v>3013.7301518188201</v>
      </c>
      <c r="N38" s="3">
        <f t="shared" si="11"/>
        <v>7.5570911103933297E-2</v>
      </c>
      <c r="O38" s="6">
        <f t="shared" si="12"/>
        <v>13.23260478657842</v>
      </c>
      <c r="P38" s="3">
        <f t="shared" si="13"/>
        <v>7.5570911103933297E-2</v>
      </c>
      <c r="Q38" s="3">
        <f>IF(ISNUMBER(P38),SUMIF(A:A,A38,P:P),"")</f>
        <v>0.89212290891056467</v>
      </c>
      <c r="R38" s="3">
        <f t="shared" si="14"/>
        <v>8.470908027260321E-2</v>
      </c>
      <c r="S38" s="7">
        <f t="shared" si="15"/>
        <v>11.805109874666201</v>
      </c>
    </row>
    <row r="39" spans="1:19" x14ac:dyDescent="0.3">
      <c r="A39" s="1">
        <v>34</v>
      </c>
      <c r="B39" s="5">
        <v>0.86458333333333337</v>
      </c>
      <c r="C39" s="1" t="s">
        <v>19</v>
      </c>
      <c r="D39" s="1">
        <v>7</v>
      </c>
      <c r="E39" s="1">
        <v>13</v>
      </c>
      <c r="F39" s="1" t="s">
        <v>60</v>
      </c>
      <c r="G39" s="1">
        <v>50.36</v>
      </c>
      <c r="H39" s="1">
        <f>1+COUNTIFS(A:A,A39,G:G,"&gt;"&amp;G39)</f>
        <v>8</v>
      </c>
      <c r="I39" s="2">
        <f>AVERAGEIF(A:A,A39,G:G)</f>
        <v>50.989166666666669</v>
      </c>
      <c r="J39" s="2">
        <f t="shared" si="8"/>
        <v>-0.62916666666666998</v>
      </c>
      <c r="K39" s="2">
        <f t="shared" si="9"/>
        <v>89.370833333333337</v>
      </c>
      <c r="L39" s="2">
        <f t="shared" si="10"/>
        <v>213.20411644315129</v>
      </c>
      <c r="M39" s="2">
        <f>SUMIF(A:A,A39,L:L)</f>
        <v>3013.7301518188201</v>
      </c>
      <c r="N39" s="3">
        <f t="shared" si="11"/>
        <v>7.0744262327030238E-2</v>
      </c>
      <c r="O39" s="6">
        <f t="shared" si="12"/>
        <v>14.135421970721662</v>
      </c>
      <c r="P39" s="3">
        <f t="shared" si="13"/>
        <v>7.0744262327030238E-2</v>
      </c>
      <c r="Q39" s="3">
        <f>IF(ISNUMBER(P39),SUMIF(A:A,A39,P:P),"")</f>
        <v>0.89212290891056467</v>
      </c>
      <c r="R39" s="3">
        <f t="shared" si="14"/>
        <v>7.9298784528940236E-2</v>
      </c>
      <c r="S39" s="7">
        <f t="shared" si="15"/>
        <v>12.610533767198515</v>
      </c>
    </row>
    <row r="40" spans="1:19" x14ac:dyDescent="0.3">
      <c r="A40" s="1">
        <v>34</v>
      </c>
      <c r="B40" s="5">
        <v>0.86458333333333337</v>
      </c>
      <c r="C40" s="1" t="s">
        <v>19</v>
      </c>
      <c r="D40" s="1">
        <v>7</v>
      </c>
      <c r="E40" s="1">
        <v>11</v>
      </c>
      <c r="F40" s="1" t="s">
        <v>58</v>
      </c>
      <c r="G40" s="1">
        <v>46.92</v>
      </c>
      <c r="H40" s="1">
        <f>1+COUNTIFS(A:A,A40,G:G,"&gt;"&amp;G40)</f>
        <v>9</v>
      </c>
      <c r="I40" s="2">
        <f>AVERAGEIF(A:A,A40,G:G)</f>
        <v>50.989166666666669</v>
      </c>
      <c r="J40" s="2">
        <f t="shared" si="8"/>
        <v>-4.0691666666666677</v>
      </c>
      <c r="K40" s="2">
        <f t="shared" si="9"/>
        <v>85.930833333333339</v>
      </c>
      <c r="L40" s="2">
        <f t="shared" si="10"/>
        <v>173.44317081548169</v>
      </c>
      <c r="M40" s="2">
        <f>SUMIF(A:A,A40,L:L)</f>
        <v>3013.7301518188201</v>
      </c>
      <c r="N40" s="3">
        <f t="shared" si="11"/>
        <v>5.7550995636024942E-2</v>
      </c>
      <c r="O40" s="6">
        <f t="shared" si="12"/>
        <v>17.375894004065405</v>
      </c>
      <c r="P40" s="3">
        <f t="shared" si="13"/>
        <v>5.7550995636024942E-2</v>
      </c>
      <c r="Q40" s="3">
        <f>IF(ISNUMBER(P40),SUMIF(A:A,A40,P:P),"")</f>
        <v>0.89212290891056467</v>
      </c>
      <c r="R40" s="3">
        <f t="shared" si="14"/>
        <v>6.4510164531370012E-2</v>
      </c>
      <c r="S40" s="7">
        <f t="shared" si="15"/>
        <v>15.501433103828465</v>
      </c>
    </row>
    <row r="41" spans="1:19" x14ac:dyDescent="0.3">
      <c r="A41" s="1">
        <v>34</v>
      </c>
      <c r="B41" s="5">
        <v>0.86458333333333337</v>
      </c>
      <c r="C41" s="1" t="s">
        <v>19</v>
      </c>
      <c r="D41" s="1">
        <v>7</v>
      </c>
      <c r="E41" s="1">
        <v>12</v>
      </c>
      <c r="F41" s="1" t="s">
        <v>59</v>
      </c>
      <c r="G41" s="1">
        <v>42.92</v>
      </c>
      <c r="H41" s="1">
        <f>1+COUNTIFS(A:A,A41,G:G,"&gt;"&amp;G41)</f>
        <v>10</v>
      </c>
      <c r="I41" s="2">
        <f>AVERAGEIF(A:A,A41,G:G)</f>
        <v>50.989166666666669</v>
      </c>
      <c r="J41" s="2">
        <f t="shared" si="8"/>
        <v>-8.0691666666666677</v>
      </c>
      <c r="K41" s="2">
        <f t="shared" si="9"/>
        <v>81.930833333333339</v>
      </c>
      <c r="L41" s="2">
        <f t="shared" si="10"/>
        <v>136.4352304751832</v>
      </c>
      <c r="M41" s="2">
        <f>SUMIF(A:A,A41,L:L)</f>
        <v>3013.7301518188201</v>
      </c>
      <c r="N41" s="3">
        <f t="shared" si="11"/>
        <v>4.5271216599416839E-2</v>
      </c>
      <c r="O41" s="6">
        <f t="shared" si="12"/>
        <v>22.08909048874294</v>
      </c>
      <c r="P41" s="3" t="str">
        <f t="shared" si="13"/>
        <v/>
      </c>
      <c r="Q41" s="3" t="str">
        <f>IF(ISNUMBER(P41),SUMIF(A:A,A41,P:P),"")</f>
        <v/>
      </c>
      <c r="R41" s="3" t="str">
        <f t="shared" si="14"/>
        <v/>
      </c>
      <c r="S41" s="7" t="str">
        <f t="shared" si="15"/>
        <v/>
      </c>
    </row>
    <row r="42" spans="1:19" x14ac:dyDescent="0.3">
      <c r="A42" s="1">
        <v>34</v>
      </c>
      <c r="B42" s="5">
        <v>0.86458333333333337</v>
      </c>
      <c r="C42" s="1" t="s">
        <v>19</v>
      </c>
      <c r="D42" s="1">
        <v>7</v>
      </c>
      <c r="E42" s="1">
        <v>8</v>
      </c>
      <c r="F42" s="1" t="s">
        <v>56</v>
      </c>
      <c r="G42" s="1">
        <v>36.92</v>
      </c>
      <c r="H42" s="1">
        <f>1+COUNTIFS(A:A,A42,G:G,"&gt;"&amp;G42)</f>
        <v>11</v>
      </c>
      <c r="I42" s="2">
        <f>AVERAGEIF(A:A,A42,G:G)</f>
        <v>50.989166666666669</v>
      </c>
      <c r="J42" s="2">
        <f t="shared" si="8"/>
        <v>-14.069166666666668</v>
      </c>
      <c r="K42" s="2">
        <f t="shared" si="9"/>
        <v>75.930833333333339</v>
      </c>
      <c r="L42" s="2">
        <f t="shared" si="10"/>
        <v>95.187630344580242</v>
      </c>
      <c r="M42" s="2">
        <f>SUMIF(A:A,A42,L:L)</f>
        <v>3013.7301518188201</v>
      </c>
      <c r="N42" s="3">
        <f t="shared" si="11"/>
        <v>3.1584656073847035E-2</v>
      </c>
      <c r="O42" s="6">
        <f t="shared" si="12"/>
        <v>31.660943138400281</v>
      </c>
      <c r="P42" s="3" t="str">
        <f t="shared" si="13"/>
        <v/>
      </c>
      <c r="Q42" s="3" t="str">
        <f>IF(ISNUMBER(P42),SUMIF(A:A,A42,P:P),"")</f>
        <v/>
      </c>
      <c r="R42" s="3" t="str">
        <f t="shared" si="14"/>
        <v/>
      </c>
      <c r="S42" s="7" t="str">
        <f t="shared" si="15"/>
        <v/>
      </c>
    </row>
    <row r="43" spans="1:19" x14ac:dyDescent="0.3">
      <c r="A43" s="1">
        <v>34</v>
      </c>
      <c r="B43" s="5">
        <v>0.86458333333333337</v>
      </c>
      <c r="C43" s="1" t="s">
        <v>19</v>
      </c>
      <c r="D43" s="1">
        <v>7</v>
      </c>
      <c r="E43" s="1">
        <v>14</v>
      </c>
      <c r="F43" s="1" t="s">
        <v>61</v>
      </c>
      <c r="G43" s="1">
        <v>36.619999999999997</v>
      </c>
      <c r="H43" s="1">
        <f>1+COUNTIFS(A:A,A43,G:G,"&gt;"&amp;G43)</f>
        <v>12</v>
      </c>
      <c r="I43" s="2">
        <f>AVERAGEIF(A:A,A43,G:G)</f>
        <v>50.989166666666669</v>
      </c>
      <c r="J43" s="2">
        <f t="shared" si="8"/>
        <v>-14.369166666666672</v>
      </c>
      <c r="K43" s="2">
        <f t="shared" si="9"/>
        <v>75.630833333333328</v>
      </c>
      <c r="L43" s="2">
        <f t="shared" si="10"/>
        <v>93.489581286973177</v>
      </c>
      <c r="M43" s="2">
        <f>SUMIF(A:A,A43,L:L)</f>
        <v>3013.7301518188201</v>
      </c>
      <c r="N43" s="3">
        <f t="shared" si="11"/>
        <v>3.1021218416171455E-2</v>
      </c>
      <c r="O43" s="6">
        <f t="shared" si="12"/>
        <v>32.236000101101673</v>
      </c>
      <c r="P43" s="3" t="str">
        <f t="shared" si="13"/>
        <v/>
      </c>
      <c r="Q43" s="3" t="str">
        <f>IF(ISNUMBER(P43),SUMIF(A:A,A43,P:P),"")</f>
        <v/>
      </c>
      <c r="R43" s="3" t="str">
        <f t="shared" si="14"/>
        <v/>
      </c>
      <c r="S43" s="7" t="str">
        <f t="shared" si="15"/>
        <v/>
      </c>
    </row>
    <row r="44" spans="1:19" x14ac:dyDescent="0.3">
      <c r="A44" s="1">
        <v>35</v>
      </c>
      <c r="B44" s="5">
        <v>0.88541666666666663</v>
      </c>
      <c r="C44" s="1" t="s">
        <v>19</v>
      </c>
      <c r="D44" s="1">
        <v>8</v>
      </c>
      <c r="E44" s="1">
        <v>4</v>
      </c>
      <c r="F44" s="1" t="s">
        <v>64</v>
      </c>
      <c r="G44" s="1">
        <v>68.209999999999994</v>
      </c>
      <c r="H44" s="1">
        <f>1+COUNTIFS(A:A,A44,G:G,"&gt;"&amp;G44)</f>
        <v>1</v>
      </c>
      <c r="I44" s="2">
        <f>AVERAGEIF(A:A,A44,G:G)</f>
        <v>50.17</v>
      </c>
      <c r="J44" s="2">
        <f t="shared" si="8"/>
        <v>18.039999999999992</v>
      </c>
      <c r="K44" s="2">
        <f t="shared" si="9"/>
        <v>108.03999999999999</v>
      </c>
      <c r="L44" s="2">
        <f t="shared" si="10"/>
        <v>653.53755572159048</v>
      </c>
      <c r="M44" s="2">
        <f>SUMIF(A:A,A44,L:L)</f>
        <v>2960.5758080351275</v>
      </c>
      <c r="N44" s="3">
        <f t="shared" si="11"/>
        <v>0.22074677295810566</v>
      </c>
      <c r="O44" s="6">
        <f t="shared" si="12"/>
        <v>4.5300775481315174</v>
      </c>
      <c r="P44" s="3">
        <f t="shared" si="13"/>
        <v>0.22074677295810566</v>
      </c>
      <c r="Q44" s="3">
        <f>IF(ISNUMBER(P44),SUMIF(A:A,A44,P:P),"")</f>
        <v>0.89890647026994841</v>
      </c>
      <c r="R44" s="3">
        <f t="shared" si="14"/>
        <v>0.24557257096148583</v>
      </c>
      <c r="S44" s="7">
        <f t="shared" si="15"/>
        <v>4.0721160188400445</v>
      </c>
    </row>
    <row r="45" spans="1:19" x14ac:dyDescent="0.3">
      <c r="A45" s="1">
        <v>35</v>
      </c>
      <c r="B45" s="5">
        <v>0.88541666666666663</v>
      </c>
      <c r="C45" s="1" t="s">
        <v>19</v>
      </c>
      <c r="D45" s="1">
        <v>8</v>
      </c>
      <c r="E45" s="1">
        <v>5</v>
      </c>
      <c r="F45" s="1" t="s">
        <v>65</v>
      </c>
      <c r="G45" s="1">
        <v>64.45</v>
      </c>
      <c r="H45" s="1">
        <f>1+COUNTIFS(A:A,A45,G:G,"&gt;"&amp;G45)</f>
        <v>2</v>
      </c>
      <c r="I45" s="2">
        <f>AVERAGEIF(A:A,A45,G:G)</f>
        <v>50.17</v>
      </c>
      <c r="J45" s="2">
        <f t="shared" si="8"/>
        <v>14.280000000000001</v>
      </c>
      <c r="K45" s="2">
        <f t="shared" si="9"/>
        <v>104.28</v>
      </c>
      <c r="L45" s="2">
        <f t="shared" si="10"/>
        <v>521.54731552544001</v>
      </c>
      <c r="M45" s="2">
        <f>SUMIF(A:A,A45,L:L)</f>
        <v>2960.5758080351275</v>
      </c>
      <c r="N45" s="3">
        <f t="shared" si="11"/>
        <v>0.17616414824100723</v>
      </c>
      <c r="O45" s="6">
        <f t="shared" si="12"/>
        <v>5.6765239124133062</v>
      </c>
      <c r="P45" s="3">
        <f t="shared" si="13"/>
        <v>0.17616414824100723</v>
      </c>
      <c r="Q45" s="3">
        <f>IF(ISNUMBER(P45),SUMIF(A:A,A45,P:P),"")</f>
        <v>0.89890647026994841</v>
      </c>
      <c r="R45" s="3">
        <f t="shared" si="14"/>
        <v>0.19597605987651173</v>
      </c>
      <c r="S45" s="7">
        <f t="shared" si="15"/>
        <v>5.102664073510403</v>
      </c>
    </row>
    <row r="46" spans="1:19" x14ac:dyDescent="0.3">
      <c r="A46" s="1">
        <v>35</v>
      </c>
      <c r="B46" s="5">
        <v>0.88541666666666663</v>
      </c>
      <c r="C46" s="1" t="s">
        <v>19</v>
      </c>
      <c r="D46" s="1">
        <v>8</v>
      </c>
      <c r="E46" s="1">
        <v>10</v>
      </c>
      <c r="F46" s="1" t="s">
        <v>70</v>
      </c>
      <c r="G46" s="1">
        <v>56.89</v>
      </c>
      <c r="H46" s="1">
        <f>1+COUNTIFS(A:A,A46,G:G,"&gt;"&amp;G46)</f>
        <v>3</v>
      </c>
      <c r="I46" s="2">
        <f>AVERAGEIF(A:A,A46,G:G)</f>
        <v>50.17</v>
      </c>
      <c r="J46" s="2">
        <f t="shared" si="8"/>
        <v>6.7199999999999989</v>
      </c>
      <c r="K46" s="2">
        <f t="shared" si="9"/>
        <v>96.72</v>
      </c>
      <c r="L46" s="2">
        <f t="shared" si="10"/>
        <v>331.35821144042609</v>
      </c>
      <c r="M46" s="2">
        <f>SUMIF(A:A,A46,L:L)</f>
        <v>2960.5758080351275</v>
      </c>
      <c r="N46" s="3">
        <f t="shared" si="11"/>
        <v>0.1119235692398438</v>
      </c>
      <c r="O46" s="6">
        <f t="shared" si="12"/>
        <v>8.9346686027951367</v>
      </c>
      <c r="P46" s="3">
        <f t="shared" si="13"/>
        <v>0.1119235692398438</v>
      </c>
      <c r="Q46" s="3">
        <f>IF(ISNUMBER(P46),SUMIF(A:A,A46,P:P),"")</f>
        <v>0.89890647026994841</v>
      </c>
      <c r="R46" s="3">
        <f t="shared" si="14"/>
        <v>0.12451080612005418</v>
      </c>
      <c r="S46" s="7">
        <f t="shared" si="15"/>
        <v>8.0314314167703085</v>
      </c>
    </row>
    <row r="47" spans="1:19" x14ac:dyDescent="0.3">
      <c r="A47" s="1">
        <v>35</v>
      </c>
      <c r="B47" s="5">
        <v>0.88541666666666663</v>
      </c>
      <c r="C47" s="1" t="s">
        <v>19</v>
      </c>
      <c r="D47" s="1">
        <v>8</v>
      </c>
      <c r="E47" s="1">
        <v>9</v>
      </c>
      <c r="F47" s="1" t="s">
        <v>69</v>
      </c>
      <c r="G47" s="1">
        <v>54.71</v>
      </c>
      <c r="H47" s="1">
        <f>1+COUNTIFS(A:A,A47,G:G,"&gt;"&amp;G47)</f>
        <v>4</v>
      </c>
      <c r="I47" s="2">
        <f>AVERAGEIF(A:A,A47,G:G)</f>
        <v>50.17</v>
      </c>
      <c r="J47" s="2">
        <f t="shared" si="8"/>
        <v>4.5399999999999991</v>
      </c>
      <c r="K47" s="2">
        <f t="shared" si="9"/>
        <v>94.539999999999992</v>
      </c>
      <c r="L47" s="2">
        <f t="shared" si="10"/>
        <v>290.73145324237453</v>
      </c>
      <c r="M47" s="2">
        <f>SUMIF(A:A,A47,L:L)</f>
        <v>2960.5758080351275</v>
      </c>
      <c r="N47" s="3">
        <f t="shared" si="11"/>
        <v>9.8200982543097573E-2</v>
      </c>
      <c r="O47" s="6">
        <f t="shared" si="12"/>
        <v>10.1831975007086</v>
      </c>
      <c r="P47" s="3">
        <f t="shared" si="13"/>
        <v>9.8200982543097573E-2</v>
      </c>
      <c r="Q47" s="3">
        <f>IF(ISNUMBER(P47),SUMIF(A:A,A47,P:P),"")</f>
        <v>0.89890647026994841</v>
      </c>
      <c r="R47" s="3">
        <f t="shared" si="14"/>
        <v>0.10924493903532263</v>
      </c>
      <c r="S47" s="7">
        <f t="shared" si="15"/>
        <v>9.1537421214237273</v>
      </c>
    </row>
    <row r="48" spans="1:19" x14ac:dyDescent="0.3">
      <c r="A48" s="1">
        <v>35</v>
      </c>
      <c r="B48" s="5">
        <v>0.88541666666666663</v>
      </c>
      <c r="C48" s="1" t="s">
        <v>19</v>
      </c>
      <c r="D48" s="1">
        <v>8</v>
      </c>
      <c r="E48" s="1">
        <v>1</v>
      </c>
      <c r="F48" s="1" t="s">
        <v>62</v>
      </c>
      <c r="G48" s="1">
        <v>53.61</v>
      </c>
      <c r="H48" s="1">
        <f>1+COUNTIFS(A:A,A48,G:G,"&gt;"&amp;G48)</f>
        <v>5</v>
      </c>
      <c r="I48" s="2">
        <f>AVERAGEIF(A:A,A48,G:G)</f>
        <v>50.17</v>
      </c>
      <c r="J48" s="2">
        <f t="shared" si="8"/>
        <v>3.4399999999999977</v>
      </c>
      <c r="K48" s="2">
        <f t="shared" si="9"/>
        <v>93.44</v>
      </c>
      <c r="L48" s="2">
        <f t="shared" si="10"/>
        <v>272.16268660054249</v>
      </c>
      <c r="M48" s="2">
        <f>SUMIF(A:A,A48,L:L)</f>
        <v>2960.5758080351275</v>
      </c>
      <c r="N48" s="3">
        <f t="shared" si="11"/>
        <v>9.1928970662356113E-2</v>
      </c>
      <c r="O48" s="6">
        <f t="shared" si="12"/>
        <v>10.877963636434894</v>
      </c>
      <c r="P48" s="3">
        <f t="shared" si="13"/>
        <v>9.1928970662356113E-2</v>
      </c>
      <c r="Q48" s="3">
        <f>IF(ISNUMBER(P48),SUMIF(A:A,A48,P:P),"")</f>
        <v>0.89890647026994841</v>
      </c>
      <c r="R48" s="3">
        <f t="shared" si="14"/>
        <v>0.10226755919862179</v>
      </c>
      <c r="S48" s="7">
        <f t="shared" si="15"/>
        <v>9.7782718961525426</v>
      </c>
    </row>
    <row r="49" spans="1:19" x14ac:dyDescent="0.3">
      <c r="A49" s="1">
        <v>35</v>
      </c>
      <c r="B49" s="5">
        <v>0.88541666666666663</v>
      </c>
      <c r="C49" s="1" t="s">
        <v>19</v>
      </c>
      <c r="D49" s="1">
        <v>8</v>
      </c>
      <c r="E49" s="1">
        <v>3</v>
      </c>
      <c r="F49" s="1" t="s">
        <v>63</v>
      </c>
      <c r="G49" s="1">
        <v>50.84</v>
      </c>
      <c r="H49" s="1">
        <f>1+COUNTIFS(A:A,A49,G:G,"&gt;"&amp;G49)</f>
        <v>6</v>
      </c>
      <c r="I49" s="2">
        <f>AVERAGEIF(A:A,A49,G:G)</f>
        <v>50.17</v>
      </c>
      <c r="J49" s="2">
        <f t="shared" si="8"/>
        <v>0.67000000000000171</v>
      </c>
      <c r="K49" s="2">
        <f t="shared" si="9"/>
        <v>90.67</v>
      </c>
      <c r="L49" s="2">
        <f t="shared" si="10"/>
        <v>230.48827650648514</v>
      </c>
      <c r="M49" s="2">
        <f>SUMIF(A:A,A49,L:L)</f>
        <v>2960.5758080351275</v>
      </c>
      <c r="N49" s="3">
        <f t="shared" si="11"/>
        <v>7.7852516352032011E-2</v>
      </c>
      <c r="O49" s="6">
        <f t="shared" si="12"/>
        <v>12.844799973814837</v>
      </c>
      <c r="P49" s="3">
        <f t="shared" si="13"/>
        <v>7.7852516352032011E-2</v>
      </c>
      <c r="Q49" s="3">
        <f>IF(ISNUMBER(P49),SUMIF(A:A,A49,P:P),"")</f>
        <v>0.89890647026994841</v>
      </c>
      <c r="R49" s="3">
        <f t="shared" si="14"/>
        <v>8.6608027561145828E-2</v>
      </c>
      <c r="S49" s="7">
        <f t="shared" si="15"/>
        <v>11.546273805785422</v>
      </c>
    </row>
    <row r="50" spans="1:19" x14ac:dyDescent="0.3">
      <c r="A50" s="1">
        <v>35</v>
      </c>
      <c r="B50" s="5">
        <v>0.88541666666666663</v>
      </c>
      <c r="C50" s="1" t="s">
        <v>19</v>
      </c>
      <c r="D50" s="1">
        <v>8</v>
      </c>
      <c r="E50" s="1">
        <v>6</v>
      </c>
      <c r="F50" s="1" t="s">
        <v>66</v>
      </c>
      <c r="G50" s="1">
        <v>48.82</v>
      </c>
      <c r="H50" s="1">
        <f>1+COUNTIFS(A:A,A50,G:G,"&gt;"&amp;G50)</f>
        <v>7</v>
      </c>
      <c r="I50" s="2">
        <f>AVERAGEIF(A:A,A50,G:G)</f>
        <v>50.17</v>
      </c>
      <c r="J50" s="2">
        <f t="shared" si="8"/>
        <v>-1.3500000000000014</v>
      </c>
      <c r="K50" s="2">
        <f t="shared" si="9"/>
        <v>88.65</v>
      </c>
      <c r="L50" s="2">
        <f t="shared" si="10"/>
        <v>204.17960026886058</v>
      </c>
      <c r="M50" s="2">
        <f>SUMIF(A:A,A50,L:L)</f>
        <v>2960.5758080351275</v>
      </c>
      <c r="N50" s="3">
        <f t="shared" si="11"/>
        <v>6.8966178712501991E-2</v>
      </c>
      <c r="O50" s="6">
        <f t="shared" si="12"/>
        <v>14.499860927030351</v>
      </c>
      <c r="P50" s="3">
        <f t="shared" si="13"/>
        <v>6.8966178712501991E-2</v>
      </c>
      <c r="Q50" s="3">
        <f>IF(ISNUMBER(P50),SUMIF(A:A,A50,P:P),"")</f>
        <v>0.89890647026994841</v>
      </c>
      <c r="R50" s="3">
        <f t="shared" si="14"/>
        <v>7.6722307596463202E-2</v>
      </c>
      <c r="S50" s="7">
        <f t="shared" si="15"/>
        <v>13.034018805321995</v>
      </c>
    </row>
    <row r="51" spans="1:19" x14ac:dyDescent="0.3">
      <c r="A51" s="1">
        <v>35</v>
      </c>
      <c r="B51" s="5">
        <v>0.88541666666666663</v>
      </c>
      <c r="C51" s="1" t="s">
        <v>19</v>
      </c>
      <c r="D51" s="1">
        <v>8</v>
      </c>
      <c r="E51" s="1">
        <v>8</v>
      </c>
      <c r="F51" s="1" t="s">
        <v>68</v>
      </c>
      <c r="G51" s="1">
        <v>44.47</v>
      </c>
      <c r="H51" s="1">
        <f>1+COUNTIFS(A:A,A51,G:G,"&gt;"&amp;G51)</f>
        <v>8</v>
      </c>
      <c r="I51" s="2">
        <f>AVERAGEIF(A:A,A51,G:G)</f>
        <v>50.17</v>
      </c>
      <c r="J51" s="2">
        <f t="shared" si="8"/>
        <v>-5.7000000000000028</v>
      </c>
      <c r="K51" s="2">
        <f t="shared" si="9"/>
        <v>84.3</v>
      </c>
      <c r="L51" s="2">
        <f t="shared" si="10"/>
        <v>157.27565026173716</v>
      </c>
      <c r="M51" s="2">
        <f>SUMIF(A:A,A51,L:L)</f>
        <v>2960.5758080351275</v>
      </c>
      <c r="N51" s="3">
        <f t="shared" si="11"/>
        <v>5.3123331561003913E-2</v>
      </c>
      <c r="O51" s="6">
        <f t="shared" si="12"/>
        <v>18.824120600411799</v>
      </c>
      <c r="P51" s="3">
        <f t="shared" si="13"/>
        <v>5.3123331561003913E-2</v>
      </c>
      <c r="Q51" s="3">
        <f>IF(ISNUMBER(P51),SUMIF(A:A,A51,P:P),"")</f>
        <v>0.89890647026994841</v>
      </c>
      <c r="R51" s="3">
        <f t="shared" si="14"/>
        <v>5.9097729650394636E-2</v>
      </c>
      <c r="S51" s="7">
        <f t="shared" si="15"/>
        <v>16.921123804851991</v>
      </c>
    </row>
    <row r="52" spans="1:19" x14ac:dyDescent="0.3">
      <c r="A52" s="1">
        <v>35</v>
      </c>
      <c r="B52" s="5">
        <v>0.88541666666666663</v>
      </c>
      <c r="C52" s="1" t="s">
        <v>19</v>
      </c>
      <c r="D52" s="1">
        <v>8</v>
      </c>
      <c r="E52" s="1">
        <v>13</v>
      </c>
      <c r="F52" s="1" t="s">
        <v>72</v>
      </c>
      <c r="G52" s="1">
        <v>38.86</v>
      </c>
      <c r="H52" s="1">
        <f>1+COUNTIFS(A:A,A52,G:G,"&gt;"&amp;G52)</f>
        <v>9</v>
      </c>
      <c r="I52" s="2">
        <f>AVERAGEIF(A:A,A52,G:G)</f>
        <v>50.17</v>
      </c>
      <c r="J52" s="2">
        <f t="shared" si="8"/>
        <v>-11.310000000000002</v>
      </c>
      <c r="K52" s="2">
        <f t="shared" si="9"/>
        <v>78.69</v>
      </c>
      <c r="L52" s="2">
        <f t="shared" si="10"/>
        <v>112.325398197748</v>
      </c>
      <c r="M52" s="2">
        <f>SUMIF(A:A,A52,L:L)</f>
        <v>2960.5758080351275</v>
      </c>
      <c r="N52" s="3">
        <f t="shared" si="11"/>
        <v>3.7940389127308322E-2</v>
      </c>
      <c r="O52" s="6">
        <f t="shared" si="12"/>
        <v>26.357136102229138</v>
      </c>
      <c r="P52" s="3" t="str">
        <f t="shared" si="13"/>
        <v/>
      </c>
      <c r="Q52" s="3" t="str">
        <f>IF(ISNUMBER(P52),SUMIF(A:A,A52,P:P),"")</f>
        <v/>
      </c>
      <c r="R52" s="3" t="str">
        <f t="shared" si="14"/>
        <v/>
      </c>
      <c r="S52" s="7" t="str">
        <f t="shared" si="15"/>
        <v/>
      </c>
    </row>
    <row r="53" spans="1:19" x14ac:dyDescent="0.3">
      <c r="A53" s="1">
        <v>35</v>
      </c>
      <c r="B53" s="5">
        <v>0.88541666666666663</v>
      </c>
      <c r="C53" s="1" t="s">
        <v>19</v>
      </c>
      <c r="D53" s="1">
        <v>8</v>
      </c>
      <c r="E53" s="1">
        <v>11</v>
      </c>
      <c r="F53" s="1" t="s">
        <v>71</v>
      </c>
      <c r="G53" s="1">
        <v>38.65</v>
      </c>
      <c r="H53" s="1">
        <f>1+COUNTIFS(A:A,A53,G:G,"&gt;"&amp;G53)</f>
        <v>10</v>
      </c>
      <c r="I53" s="2">
        <f>AVERAGEIF(A:A,A53,G:G)</f>
        <v>50.17</v>
      </c>
      <c r="J53" s="2">
        <f t="shared" si="8"/>
        <v>-11.520000000000003</v>
      </c>
      <c r="K53" s="2">
        <f t="shared" si="9"/>
        <v>78.47999999999999</v>
      </c>
      <c r="L53" s="2">
        <f t="shared" si="10"/>
        <v>110.91897723939395</v>
      </c>
      <c r="M53" s="2">
        <f>SUMIF(A:A,A53,L:L)</f>
        <v>2960.5758080351275</v>
      </c>
      <c r="N53" s="3">
        <f t="shared" si="11"/>
        <v>3.7465339322963857E-2</v>
      </c>
      <c r="O53" s="6">
        <f t="shared" si="12"/>
        <v>26.691337061694885</v>
      </c>
      <c r="P53" s="3" t="str">
        <f t="shared" si="13"/>
        <v/>
      </c>
      <c r="Q53" s="3" t="str">
        <f>IF(ISNUMBER(P53),SUMIF(A:A,A53,P:P),"")</f>
        <v/>
      </c>
      <c r="R53" s="3" t="str">
        <f t="shared" si="14"/>
        <v/>
      </c>
      <c r="S53" s="7" t="str">
        <f t="shared" si="15"/>
        <v/>
      </c>
    </row>
    <row r="54" spans="1:19" x14ac:dyDescent="0.3">
      <c r="A54" s="1">
        <v>35</v>
      </c>
      <c r="B54" s="5">
        <v>0.88541666666666663</v>
      </c>
      <c r="C54" s="1" t="s">
        <v>19</v>
      </c>
      <c r="D54" s="1">
        <v>8</v>
      </c>
      <c r="E54" s="1">
        <v>7</v>
      </c>
      <c r="F54" s="1" t="s">
        <v>67</v>
      </c>
      <c r="G54" s="1">
        <v>32.36</v>
      </c>
      <c r="H54" s="1">
        <f>1+COUNTIFS(A:A,A54,G:G,"&gt;"&amp;G54)</f>
        <v>11</v>
      </c>
      <c r="I54" s="2">
        <f>AVERAGEIF(A:A,A54,G:G)</f>
        <v>50.17</v>
      </c>
      <c r="J54" s="2">
        <f t="shared" si="8"/>
        <v>-17.810000000000002</v>
      </c>
      <c r="K54" s="2">
        <f t="shared" si="9"/>
        <v>72.19</v>
      </c>
      <c r="L54" s="2">
        <f t="shared" si="10"/>
        <v>76.050683030529001</v>
      </c>
      <c r="M54" s="2">
        <f>SUMIF(A:A,A54,L:L)</f>
        <v>2960.5758080351275</v>
      </c>
      <c r="N54" s="3">
        <f t="shared" si="11"/>
        <v>2.5687801279779508E-2</v>
      </c>
      <c r="O54" s="6">
        <f t="shared" si="12"/>
        <v>38.928983804743275</v>
      </c>
      <c r="P54" s="3" t="str">
        <f t="shared" si="13"/>
        <v/>
      </c>
      <c r="Q54" s="3" t="str">
        <f>IF(ISNUMBER(P54),SUMIF(A:A,A54,P:P),"")</f>
        <v/>
      </c>
      <c r="R54" s="3" t="str">
        <f t="shared" si="14"/>
        <v/>
      </c>
      <c r="S54" s="7" t="str">
        <f t="shared" si="15"/>
        <v/>
      </c>
    </row>
  </sheetData>
  <autoFilter ref="A1:S1" xr:uid="{00000000-0009-0000-0000-000000000000}"/>
  <sortState xmlns:xlrd2="http://schemas.microsoft.com/office/spreadsheetml/2017/richdata2" ref="A2:T54">
    <sortCondition ref="B2:B54"/>
    <sortCondition ref="H2:H5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27052022 -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2022-05-26T23:09:50Z</cp:lastPrinted>
  <dcterms:created xsi:type="dcterms:W3CDTF">2016-03-11T05:58:01Z</dcterms:created>
  <dcterms:modified xsi:type="dcterms:W3CDTF">2022-05-26T23:11:12Z</dcterms:modified>
</cp:coreProperties>
</file>