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93CAD320-0C63-4FCF-B716-A868C62CD6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806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28062022 - PREMIUM'!$A$7:$S$37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1" i="1" l="1"/>
  <c r="I81" i="1"/>
  <c r="J81" i="1" s="1"/>
  <c r="K81" i="1" s="1"/>
  <c r="L81" i="1" s="1"/>
  <c r="H76" i="1"/>
  <c r="I76" i="1"/>
  <c r="J76" i="1" s="1"/>
  <c r="K76" i="1" s="1"/>
  <c r="L76" i="1" s="1"/>
  <c r="H84" i="1"/>
  <c r="I84" i="1"/>
  <c r="J84" i="1" s="1"/>
  <c r="K84" i="1" s="1"/>
  <c r="L84" i="1" s="1"/>
  <c r="H80" i="1"/>
  <c r="I80" i="1"/>
  <c r="J80" i="1" s="1"/>
  <c r="K80" i="1" s="1"/>
  <c r="L80" i="1" s="1"/>
  <c r="H83" i="1"/>
  <c r="I83" i="1"/>
  <c r="J83" i="1" s="1"/>
  <c r="K83" i="1" s="1"/>
  <c r="L83" i="1" s="1"/>
  <c r="H78" i="1"/>
  <c r="I78" i="1"/>
  <c r="J78" i="1" s="1"/>
  <c r="K78" i="1" s="1"/>
  <c r="L78" i="1" s="1"/>
  <c r="H71" i="1"/>
  <c r="I71" i="1"/>
  <c r="J71" i="1" s="1"/>
  <c r="K71" i="1" s="1"/>
  <c r="L71" i="1" s="1"/>
  <c r="H82" i="1"/>
  <c r="I82" i="1"/>
  <c r="J82" i="1" s="1"/>
  <c r="K82" i="1" s="1"/>
  <c r="L82" i="1" s="1"/>
  <c r="H79" i="1"/>
  <c r="I79" i="1"/>
  <c r="J79" i="1" s="1"/>
  <c r="K79" i="1" s="1"/>
  <c r="L79" i="1" s="1"/>
  <c r="H73" i="1"/>
  <c r="I73" i="1"/>
  <c r="J73" i="1" s="1"/>
  <c r="K73" i="1" s="1"/>
  <c r="L73" i="1" s="1"/>
  <c r="H74" i="1"/>
  <c r="I74" i="1"/>
  <c r="J74" i="1" s="1"/>
  <c r="K74" i="1" s="1"/>
  <c r="L74" i="1" s="1"/>
  <c r="H72" i="1"/>
  <c r="I72" i="1"/>
  <c r="J72" i="1" s="1"/>
  <c r="K72" i="1" s="1"/>
  <c r="L72" i="1" s="1"/>
  <c r="H70" i="1"/>
  <c r="I70" i="1"/>
  <c r="J70" i="1" s="1"/>
  <c r="K70" i="1" s="1"/>
  <c r="L70" i="1" s="1"/>
  <c r="H77" i="1"/>
  <c r="I77" i="1"/>
  <c r="J77" i="1" s="1"/>
  <c r="K77" i="1" s="1"/>
  <c r="L77" i="1" s="1"/>
  <c r="H75" i="1"/>
  <c r="I75" i="1"/>
  <c r="J75" i="1" s="1"/>
  <c r="K75" i="1" s="1"/>
  <c r="L75" i="1" s="1"/>
  <c r="H52" i="1"/>
  <c r="I52" i="1"/>
  <c r="J52" i="1" s="1"/>
  <c r="K52" i="1" s="1"/>
  <c r="L52" i="1" s="1"/>
  <c r="H51" i="1"/>
  <c r="I51" i="1"/>
  <c r="J51" i="1" s="1"/>
  <c r="K51" i="1" s="1"/>
  <c r="L51" i="1" s="1"/>
  <c r="H57" i="1"/>
  <c r="I57" i="1"/>
  <c r="J57" i="1" s="1"/>
  <c r="K57" i="1" s="1"/>
  <c r="L57" i="1" s="1"/>
  <c r="H55" i="1"/>
  <c r="I55" i="1"/>
  <c r="J55" i="1" s="1"/>
  <c r="K55" i="1" s="1"/>
  <c r="L55" i="1" s="1"/>
  <c r="H50" i="1"/>
  <c r="I50" i="1"/>
  <c r="J50" i="1" s="1"/>
  <c r="K50" i="1" s="1"/>
  <c r="L50" i="1" s="1"/>
  <c r="H58" i="1"/>
  <c r="I58" i="1"/>
  <c r="J58" i="1" s="1"/>
  <c r="K58" i="1" s="1"/>
  <c r="L58" i="1" s="1"/>
  <c r="H54" i="1"/>
  <c r="I54" i="1"/>
  <c r="J54" i="1" s="1"/>
  <c r="K54" i="1" s="1"/>
  <c r="L54" i="1" s="1"/>
  <c r="H61" i="1"/>
  <c r="I61" i="1"/>
  <c r="J61" i="1" s="1"/>
  <c r="K61" i="1" s="1"/>
  <c r="L61" i="1" s="1"/>
  <c r="H60" i="1"/>
  <c r="I60" i="1"/>
  <c r="J60" i="1" s="1"/>
  <c r="K60" i="1" s="1"/>
  <c r="L60" i="1" s="1"/>
  <c r="H59" i="1"/>
  <c r="I59" i="1"/>
  <c r="J59" i="1" s="1"/>
  <c r="K59" i="1" s="1"/>
  <c r="L59" i="1" s="1"/>
  <c r="H56" i="1"/>
  <c r="I56" i="1"/>
  <c r="J56" i="1" s="1"/>
  <c r="K56" i="1" s="1"/>
  <c r="L56" i="1" s="1"/>
  <c r="H63" i="1"/>
  <c r="I63" i="1"/>
  <c r="J63" i="1" s="1"/>
  <c r="K63" i="1" s="1"/>
  <c r="L63" i="1" s="1"/>
  <c r="H66" i="1"/>
  <c r="I66" i="1"/>
  <c r="J66" i="1" s="1"/>
  <c r="K66" i="1" s="1"/>
  <c r="L66" i="1" s="1"/>
  <c r="H62" i="1"/>
  <c r="I62" i="1"/>
  <c r="J62" i="1" s="1"/>
  <c r="K62" i="1" s="1"/>
  <c r="L62" i="1" s="1"/>
  <c r="H64" i="1"/>
  <c r="I64" i="1"/>
  <c r="J64" i="1" s="1"/>
  <c r="K64" i="1" s="1"/>
  <c r="L64" i="1" s="1"/>
  <c r="H67" i="1"/>
  <c r="I67" i="1"/>
  <c r="J67" i="1" s="1"/>
  <c r="K67" i="1" s="1"/>
  <c r="L67" i="1" s="1"/>
  <c r="H68" i="1"/>
  <c r="I68" i="1"/>
  <c r="J68" i="1" s="1"/>
  <c r="K68" i="1" s="1"/>
  <c r="L68" i="1" s="1"/>
  <c r="H69" i="1"/>
  <c r="I69" i="1"/>
  <c r="J69" i="1" s="1"/>
  <c r="K69" i="1" s="1"/>
  <c r="L69" i="1" s="1"/>
  <c r="H65" i="1"/>
  <c r="I65" i="1"/>
  <c r="J65" i="1" s="1"/>
  <c r="K65" i="1" s="1"/>
  <c r="L65" i="1" s="1"/>
  <c r="H53" i="1"/>
  <c r="I53" i="1"/>
  <c r="J53" i="1" s="1"/>
  <c r="K53" i="1" s="1"/>
  <c r="L53" i="1" s="1"/>
  <c r="H10" i="1"/>
  <c r="I10" i="1"/>
  <c r="J10" i="1" s="1"/>
  <c r="K10" i="1" s="1"/>
  <c r="L10" i="1" s="1"/>
  <c r="H8" i="1"/>
  <c r="I8" i="1"/>
  <c r="J8" i="1" s="1"/>
  <c r="K8" i="1" s="1"/>
  <c r="L8" i="1" s="1"/>
  <c r="H9" i="1"/>
  <c r="I9" i="1"/>
  <c r="J9" i="1" s="1"/>
  <c r="K9" i="1" s="1"/>
  <c r="L9" i="1" s="1"/>
  <c r="H11" i="1"/>
  <c r="I11" i="1"/>
  <c r="J11" i="1" s="1"/>
  <c r="K11" i="1" s="1"/>
  <c r="L11" i="1" s="1"/>
  <c r="H12" i="1"/>
  <c r="I12" i="1"/>
  <c r="J12" i="1" s="1"/>
  <c r="K12" i="1" s="1"/>
  <c r="L12" i="1" s="1"/>
  <c r="H14" i="1"/>
  <c r="I14" i="1"/>
  <c r="J14" i="1" s="1"/>
  <c r="K14" i="1" s="1"/>
  <c r="L14" i="1" s="1"/>
  <c r="H13" i="1"/>
  <c r="I13" i="1"/>
  <c r="J13" i="1" s="1"/>
  <c r="K13" i="1" s="1"/>
  <c r="L13" i="1" s="1"/>
  <c r="H18" i="1"/>
  <c r="I18" i="1"/>
  <c r="J18" i="1" s="1"/>
  <c r="K18" i="1" s="1"/>
  <c r="L18" i="1" s="1"/>
  <c r="H21" i="1"/>
  <c r="I21" i="1"/>
  <c r="J21" i="1" s="1"/>
  <c r="K21" i="1" s="1"/>
  <c r="L21" i="1" s="1"/>
  <c r="H15" i="1"/>
  <c r="I15" i="1"/>
  <c r="J15" i="1" s="1"/>
  <c r="K15" i="1" s="1"/>
  <c r="L15" i="1" s="1"/>
  <c r="H19" i="1"/>
  <c r="I19" i="1"/>
  <c r="J19" i="1" s="1"/>
  <c r="K19" i="1" s="1"/>
  <c r="L19" i="1" s="1"/>
  <c r="H17" i="1"/>
  <c r="I17" i="1"/>
  <c r="J17" i="1" s="1"/>
  <c r="K17" i="1" s="1"/>
  <c r="L17" i="1" s="1"/>
  <c r="H16" i="1"/>
  <c r="I16" i="1"/>
  <c r="J16" i="1" s="1"/>
  <c r="K16" i="1" s="1"/>
  <c r="L16" i="1" s="1"/>
  <c r="H22" i="1"/>
  <c r="I22" i="1"/>
  <c r="J22" i="1" s="1"/>
  <c r="K22" i="1" s="1"/>
  <c r="L22" i="1" s="1"/>
  <c r="H20" i="1"/>
  <c r="I20" i="1"/>
  <c r="J20" i="1" s="1"/>
  <c r="K20" i="1" s="1"/>
  <c r="L20" i="1" s="1"/>
  <c r="H23" i="1"/>
  <c r="I23" i="1"/>
  <c r="J23" i="1" s="1"/>
  <c r="K23" i="1" s="1"/>
  <c r="L23" i="1" s="1"/>
  <c r="H24" i="1"/>
  <c r="I24" i="1"/>
  <c r="J24" i="1" s="1"/>
  <c r="K24" i="1" s="1"/>
  <c r="L24" i="1" s="1"/>
  <c r="H25" i="1"/>
  <c r="I25" i="1"/>
  <c r="J25" i="1" s="1"/>
  <c r="K25" i="1" s="1"/>
  <c r="L25" i="1" s="1"/>
  <c r="H28" i="1"/>
  <c r="I28" i="1"/>
  <c r="J28" i="1" s="1"/>
  <c r="K28" i="1" s="1"/>
  <c r="L28" i="1" s="1"/>
  <c r="H27" i="1"/>
  <c r="I27" i="1"/>
  <c r="J27" i="1" s="1"/>
  <c r="K27" i="1" s="1"/>
  <c r="L27" i="1" s="1"/>
  <c r="H26" i="1"/>
  <c r="I26" i="1"/>
  <c r="J26" i="1" s="1"/>
  <c r="K26" i="1" s="1"/>
  <c r="L26" i="1" s="1"/>
  <c r="H32" i="1"/>
  <c r="I32" i="1"/>
  <c r="J32" i="1" s="1"/>
  <c r="K32" i="1" s="1"/>
  <c r="L32" i="1" s="1"/>
  <c r="H29" i="1"/>
  <c r="I29" i="1"/>
  <c r="J29" i="1" s="1"/>
  <c r="K29" i="1" s="1"/>
  <c r="L29" i="1" s="1"/>
  <c r="H30" i="1"/>
  <c r="I30" i="1"/>
  <c r="J30" i="1" s="1"/>
  <c r="K30" i="1" s="1"/>
  <c r="L30" i="1" s="1"/>
  <c r="H33" i="1"/>
  <c r="I33" i="1"/>
  <c r="J33" i="1" s="1"/>
  <c r="K33" i="1" s="1"/>
  <c r="L33" i="1" s="1"/>
  <c r="H34" i="1"/>
  <c r="I34" i="1"/>
  <c r="J34" i="1" s="1"/>
  <c r="K34" i="1" s="1"/>
  <c r="L34" i="1" s="1"/>
  <c r="H37" i="1"/>
  <c r="I37" i="1"/>
  <c r="J37" i="1" s="1"/>
  <c r="K37" i="1" s="1"/>
  <c r="L37" i="1" s="1"/>
  <c r="H31" i="1"/>
  <c r="I31" i="1"/>
  <c r="J31" i="1" s="1"/>
  <c r="K31" i="1" s="1"/>
  <c r="L31" i="1" s="1"/>
  <c r="H35" i="1"/>
  <c r="I35" i="1"/>
  <c r="J35" i="1" s="1"/>
  <c r="K35" i="1" s="1"/>
  <c r="L35" i="1" s="1"/>
  <c r="H36" i="1"/>
  <c r="I36" i="1"/>
  <c r="J36" i="1" s="1"/>
  <c r="K36" i="1" s="1"/>
  <c r="L36" i="1" s="1"/>
  <c r="H40" i="1"/>
  <c r="I40" i="1"/>
  <c r="J40" i="1" s="1"/>
  <c r="K40" i="1" s="1"/>
  <c r="L40" i="1" s="1"/>
  <c r="H38" i="1"/>
  <c r="I38" i="1"/>
  <c r="J38" i="1" s="1"/>
  <c r="K38" i="1" s="1"/>
  <c r="L38" i="1" s="1"/>
  <c r="H39" i="1"/>
  <c r="I39" i="1"/>
  <c r="J39" i="1" s="1"/>
  <c r="K39" i="1" s="1"/>
  <c r="L39" i="1" s="1"/>
  <c r="H43" i="1"/>
  <c r="I43" i="1"/>
  <c r="J43" i="1" s="1"/>
  <c r="K43" i="1" s="1"/>
  <c r="L43" i="1" s="1"/>
  <c r="H42" i="1"/>
  <c r="I42" i="1"/>
  <c r="J42" i="1" s="1"/>
  <c r="K42" i="1" s="1"/>
  <c r="L42" i="1" s="1"/>
  <c r="H46" i="1"/>
  <c r="I46" i="1"/>
  <c r="J46" i="1" s="1"/>
  <c r="K46" i="1" s="1"/>
  <c r="L46" i="1" s="1"/>
  <c r="H44" i="1"/>
  <c r="I44" i="1"/>
  <c r="J44" i="1" s="1"/>
  <c r="K44" i="1" s="1"/>
  <c r="L44" i="1" s="1"/>
  <c r="H41" i="1"/>
  <c r="I41" i="1"/>
  <c r="J41" i="1" s="1"/>
  <c r="K41" i="1" s="1"/>
  <c r="L41" i="1" s="1"/>
  <c r="H45" i="1"/>
  <c r="I45" i="1"/>
  <c r="J45" i="1" s="1"/>
  <c r="K45" i="1" s="1"/>
  <c r="L45" i="1" s="1"/>
  <c r="H48" i="1"/>
  <c r="I48" i="1"/>
  <c r="J48" i="1" s="1"/>
  <c r="K48" i="1" s="1"/>
  <c r="L48" i="1" s="1"/>
  <c r="H47" i="1"/>
  <c r="I47" i="1"/>
  <c r="J47" i="1" s="1"/>
  <c r="K47" i="1" s="1"/>
  <c r="L47" i="1" s="1"/>
  <c r="H49" i="1"/>
  <c r="I49" i="1"/>
  <c r="J49" i="1" s="1"/>
  <c r="K49" i="1" s="1"/>
  <c r="L49" i="1" s="1"/>
  <c r="M76" i="1" l="1"/>
  <c r="N76" i="1" s="1"/>
  <c r="O76" i="1" s="1"/>
  <c r="P76" i="1" s="1"/>
  <c r="M83" i="1"/>
  <c r="N83" i="1" s="1"/>
  <c r="O83" i="1" s="1"/>
  <c r="P83" i="1" s="1"/>
  <c r="M81" i="1"/>
  <c r="N81" i="1" s="1"/>
  <c r="O81" i="1" s="1"/>
  <c r="P81" i="1" s="1"/>
  <c r="M80" i="1"/>
  <c r="N80" i="1" s="1"/>
  <c r="O80" i="1" s="1"/>
  <c r="P80" i="1" s="1"/>
  <c r="M84" i="1"/>
  <c r="N84" i="1" s="1"/>
  <c r="O84" i="1" s="1"/>
  <c r="P84" i="1" s="1"/>
  <c r="M79" i="1"/>
  <c r="N79" i="1" s="1"/>
  <c r="O79" i="1" s="1"/>
  <c r="P79" i="1" s="1"/>
  <c r="M70" i="1"/>
  <c r="N70" i="1" s="1"/>
  <c r="O70" i="1" s="1"/>
  <c r="P70" i="1" s="1"/>
  <c r="M72" i="1"/>
  <c r="N72" i="1" s="1"/>
  <c r="O72" i="1" s="1"/>
  <c r="P72" i="1" s="1"/>
  <c r="M73" i="1"/>
  <c r="N73" i="1" s="1"/>
  <c r="O73" i="1" s="1"/>
  <c r="P73" i="1" s="1"/>
  <c r="M71" i="1"/>
  <c r="N71" i="1" s="1"/>
  <c r="O71" i="1" s="1"/>
  <c r="P71" i="1" s="1"/>
  <c r="M74" i="1"/>
  <c r="N74" i="1" s="1"/>
  <c r="O74" i="1" s="1"/>
  <c r="P74" i="1" s="1"/>
  <c r="M82" i="1"/>
  <c r="N82" i="1" s="1"/>
  <c r="O82" i="1" s="1"/>
  <c r="P82" i="1" s="1"/>
  <c r="M75" i="1"/>
  <c r="N75" i="1" s="1"/>
  <c r="O75" i="1" s="1"/>
  <c r="P75" i="1" s="1"/>
  <c r="M77" i="1"/>
  <c r="N77" i="1" s="1"/>
  <c r="O77" i="1" s="1"/>
  <c r="P77" i="1" s="1"/>
  <c r="M78" i="1"/>
  <c r="N78" i="1" s="1"/>
  <c r="O78" i="1" s="1"/>
  <c r="P78" i="1" s="1"/>
  <c r="M68" i="1"/>
  <c r="N68" i="1" s="1"/>
  <c r="O68" i="1" s="1"/>
  <c r="P68" i="1" s="1"/>
  <c r="M65" i="1"/>
  <c r="N65" i="1" s="1"/>
  <c r="O65" i="1" s="1"/>
  <c r="P65" i="1" s="1"/>
  <c r="M67" i="1"/>
  <c r="N67" i="1" s="1"/>
  <c r="O67" i="1" s="1"/>
  <c r="P67" i="1" s="1"/>
  <c r="M69" i="1"/>
  <c r="N69" i="1" s="1"/>
  <c r="O69" i="1" s="1"/>
  <c r="P69" i="1" s="1"/>
  <c r="M59" i="1"/>
  <c r="N59" i="1" s="1"/>
  <c r="O59" i="1" s="1"/>
  <c r="P59" i="1" s="1"/>
  <c r="M58" i="1"/>
  <c r="N58" i="1" s="1"/>
  <c r="O58" i="1" s="1"/>
  <c r="P58" i="1" s="1"/>
  <c r="M60" i="1"/>
  <c r="N60" i="1" s="1"/>
  <c r="O60" i="1" s="1"/>
  <c r="P60" i="1" s="1"/>
  <c r="M51" i="1"/>
  <c r="N51" i="1" s="1"/>
  <c r="O51" i="1" s="1"/>
  <c r="P51" i="1" s="1"/>
  <c r="M55" i="1"/>
  <c r="N55" i="1" s="1"/>
  <c r="O55" i="1" s="1"/>
  <c r="P55" i="1" s="1"/>
  <c r="M56" i="1"/>
  <c r="N56" i="1" s="1"/>
  <c r="O56" i="1" s="1"/>
  <c r="P56" i="1" s="1"/>
  <c r="M54" i="1"/>
  <c r="N54" i="1" s="1"/>
  <c r="O54" i="1" s="1"/>
  <c r="P54" i="1" s="1"/>
  <c r="M57" i="1"/>
  <c r="N57" i="1" s="1"/>
  <c r="O57" i="1" s="1"/>
  <c r="P57" i="1" s="1"/>
  <c r="M50" i="1"/>
  <c r="N50" i="1" s="1"/>
  <c r="O50" i="1" s="1"/>
  <c r="P50" i="1" s="1"/>
  <c r="M61" i="1"/>
  <c r="N61" i="1" s="1"/>
  <c r="O61" i="1" s="1"/>
  <c r="P61" i="1" s="1"/>
  <c r="M64" i="1"/>
  <c r="N64" i="1" s="1"/>
  <c r="O64" i="1" s="1"/>
  <c r="P64" i="1" s="1"/>
  <c r="M62" i="1"/>
  <c r="N62" i="1" s="1"/>
  <c r="O62" i="1" s="1"/>
  <c r="P62" i="1" s="1"/>
  <c r="M63" i="1"/>
  <c r="N63" i="1" s="1"/>
  <c r="O63" i="1" s="1"/>
  <c r="P63" i="1" s="1"/>
  <c r="M66" i="1"/>
  <c r="N66" i="1" s="1"/>
  <c r="O66" i="1" s="1"/>
  <c r="P66" i="1" s="1"/>
  <c r="M52" i="1"/>
  <c r="N52" i="1" s="1"/>
  <c r="O52" i="1" s="1"/>
  <c r="P52" i="1" s="1"/>
  <c r="M53" i="1"/>
  <c r="N53" i="1" s="1"/>
  <c r="O53" i="1" s="1"/>
  <c r="P53" i="1" s="1"/>
  <c r="M35" i="1"/>
  <c r="N35" i="1" s="1"/>
  <c r="O35" i="1" s="1"/>
  <c r="P35" i="1" s="1"/>
  <c r="M46" i="1"/>
  <c r="N46" i="1" s="1"/>
  <c r="O46" i="1" s="1"/>
  <c r="P46" i="1" s="1"/>
  <c r="M45" i="1"/>
  <c r="N45" i="1" s="1"/>
  <c r="O45" i="1" s="1"/>
  <c r="P45" i="1" s="1"/>
  <c r="M39" i="1"/>
  <c r="N39" i="1" s="1"/>
  <c r="O39" i="1" s="1"/>
  <c r="P39" i="1" s="1"/>
  <c r="M42" i="1"/>
  <c r="N42" i="1" s="1"/>
  <c r="O42" i="1" s="1"/>
  <c r="P42" i="1" s="1"/>
  <c r="M41" i="1"/>
  <c r="N41" i="1" s="1"/>
  <c r="O41" i="1" s="1"/>
  <c r="P41" i="1" s="1"/>
  <c r="M43" i="1"/>
  <c r="N43" i="1" s="1"/>
  <c r="O43" i="1" s="1"/>
  <c r="P43" i="1" s="1"/>
  <c r="M44" i="1"/>
  <c r="N44" i="1" s="1"/>
  <c r="O44" i="1" s="1"/>
  <c r="P44" i="1" s="1"/>
  <c r="M48" i="1"/>
  <c r="N48" i="1" s="1"/>
  <c r="O48" i="1" s="1"/>
  <c r="P48" i="1" s="1"/>
  <c r="M47" i="1"/>
  <c r="N47" i="1" s="1"/>
  <c r="O47" i="1" s="1"/>
  <c r="P47" i="1" s="1"/>
  <c r="M9" i="1"/>
  <c r="N9" i="1" s="1"/>
  <c r="O9" i="1" s="1"/>
  <c r="P9" i="1" s="1"/>
  <c r="M8" i="1"/>
  <c r="N8" i="1" s="1"/>
  <c r="O8" i="1" s="1"/>
  <c r="P8" i="1" s="1"/>
  <c r="M10" i="1"/>
  <c r="N10" i="1" s="1"/>
  <c r="O10" i="1" s="1"/>
  <c r="P10" i="1" s="1"/>
  <c r="M11" i="1"/>
  <c r="N11" i="1" s="1"/>
  <c r="O11" i="1" s="1"/>
  <c r="P11" i="1" s="1"/>
  <c r="M32" i="1"/>
  <c r="N32" i="1" s="1"/>
  <c r="O32" i="1" s="1"/>
  <c r="P32" i="1" s="1"/>
  <c r="M25" i="1"/>
  <c r="N25" i="1" s="1"/>
  <c r="O25" i="1" s="1"/>
  <c r="P25" i="1" s="1"/>
  <c r="M26" i="1"/>
  <c r="N26" i="1" s="1"/>
  <c r="O26" i="1" s="1"/>
  <c r="P26" i="1" s="1"/>
  <c r="M27" i="1"/>
  <c r="N27" i="1" s="1"/>
  <c r="O27" i="1" s="1"/>
  <c r="P27" i="1" s="1"/>
  <c r="M34" i="1"/>
  <c r="N34" i="1" s="1"/>
  <c r="O34" i="1" s="1"/>
  <c r="P34" i="1" s="1"/>
  <c r="M33" i="1"/>
  <c r="N33" i="1" s="1"/>
  <c r="O33" i="1" s="1"/>
  <c r="P33" i="1" s="1"/>
  <c r="M31" i="1"/>
  <c r="N31" i="1" s="1"/>
  <c r="O31" i="1" s="1"/>
  <c r="P31" i="1" s="1"/>
  <c r="M30" i="1"/>
  <c r="N30" i="1" s="1"/>
  <c r="O30" i="1" s="1"/>
  <c r="P30" i="1" s="1"/>
  <c r="M37" i="1"/>
  <c r="N37" i="1" s="1"/>
  <c r="O37" i="1" s="1"/>
  <c r="P37" i="1" s="1"/>
  <c r="M36" i="1"/>
  <c r="N36" i="1" s="1"/>
  <c r="O36" i="1" s="1"/>
  <c r="P36" i="1" s="1"/>
  <c r="M29" i="1"/>
  <c r="N29" i="1" s="1"/>
  <c r="O29" i="1" s="1"/>
  <c r="P29" i="1" s="1"/>
  <c r="M49" i="1"/>
  <c r="N49" i="1" s="1"/>
  <c r="O49" i="1" s="1"/>
  <c r="P49" i="1" s="1"/>
  <c r="M13" i="1"/>
  <c r="N13" i="1" s="1"/>
  <c r="O13" i="1" s="1"/>
  <c r="P13" i="1" s="1"/>
  <c r="M21" i="1"/>
  <c r="N21" i="1" s="1"/>
  <c r="O21" i="1" s="1"/>
  <c r="P21" i="1" s="1"/>
  <c r="M17" i="1"/>
  <c r="N17" i="1" s="1"/>
  <c r="O17" i="1" s="1"/>
  <c r="P17" i="1" s="1"/>
  <c r="M20" i="1"/>
  <c r="N20" i="1" s="1"/>
  <c r="O20" i="1" s="1"/>
  <c r="P20" i="1" s="1"/>
  <c r="M14" i="1"/>
  <c r="N14" i="1" s="1"/>
  <c r="O14" i="1" s="1"/>
  <c r="P14" i="1" s="1"/>
  <c r="M18" i="1"/>
  <c r="N18" i="1" s="1"/>
  <c r="O18" i="1" s="1"/>
  <c r="P18" i="1" s="1"/>
  <c r="M19" i="1"/>
  <c r="N19" i="1" s="1"/>
  <c r="O19" i="1" s="1"/>
  <c r="P19" i="1" s="1"/>
  <c r="M12" i="1"/>
  <c r="N12" i="1" s="1"/>
  <c r="O12" i="1" s="1"/>
  <c r="P12" i="1" s="1"/>
  <c r="M22" i="1"/>
  <c r="N22" i="1" s="1"/>
  <c r="O22" i="1" s="1"/>
  <c r="P22" i="1" s="1"/>
  <c r="M24" i="1"/>
  <c r="N24" i="1" s="1"/>
  <c r="O24" i="1" s="1"/>
  <c r="P24" i="1" s="1"/>
  <c r="M15" i="1"/>
  <c r="N15" i="1" s="1"/>
  <c r="O15" i="1" s="1"/>
  <c r="P15" i="1" s="1"/>
  <c r="M16" i="1"/>
  <c r="N16" i="1" s="1"/>
  <c r="O16" i="1" s="1"/>
  <c r="P16" i="1" s="1"/>
  <c r="M23" i="1"/>
  <c r="N23" i="1" s="1"/>
  <c r="O23" i="1" s="1"/>
  <c r="P23" i="1" s="1"/>
  <c r="M38" i="1"/>
  <c r="N38" i="1" s="1"/>
  <c r="O38" i="1" s="1"/>
  <c r="P38" i="1" s="1"/>
  <c r="M40" i="1"/>
  <c r="N40" i="1" s="1"/>
  <c r="O40" i="1" s="1"/>
  <c r="P40" i="1" s="1"/>
  <c r="M28" i="1"/>
  <c r="N28" i="1" s="1"/>
  <c r="O28" i="1" s="1"/>
  <c r="P28" i="1" s="1"/>
  <c r="Q80" i="1" l="1"/>
  <c r="R80" i="1" s="1"/>
  <c r="S80" i="1" s="1"/>
  <c r="Q81" i="1"/>
  <c r="R81" i="1" s="1"/>
  <c r="S81" i="1" s="1"/>
  <c r="Q83" i="1"/>
  <c r="R83" i="1" s="1"/>
  <c r="S83" i="1" s="1"/>
  <c r="Q84" i="1"/>
  <c r="R84" i="1" s="1"/>
  <c r="S84" i="1" s="1"/>
  <c r="Q76" i="1"/>
  <c r="R76" i="1" s="1"/>
  <c r="S76" i="1" s="1"/>
  <c r="Q75" i="1"/>
  <c r="R75" i="1" s="1"/>
  <c r="S75" i="1" s="1"/>
  <c r="Q77" i="1"/>
  <c r="R77" i="1" s="1"/>
  <c r="S77" i="1" s="1"/>
  <c r="Q71" i="1"/>
  <c r="R71" i="1" s="1"/>
  <c r="S71" i="1" s="1"/>
  <c r="Q74" i="1"/>
  <c r="R74" i="1" s="1"/>
  <c r="S74" i="1" s="1"/>
  <c r="Q82" i="1"/>
  <c r="R82" i="1" s="1"/>
  <c r="S82" i="1" s="1"/>
  <c r="Q70" i="1"/>
  <c r="R70" i="1" s="1"/>
  <c r="S70" i="1" s="1"/>
  <c r="Q78" i="1"/>
  <c r="R78" i="1" s="1"/>
  <c r="S78" i="1" s="1"/>
  <c r="Q79" i="1"/>
  <c r="R79" i="1" s="1"/>
  <c r="S79" i="1" s="1"/>
  <c r="Q72" i="1"/>
  <c r="R72" i="1" s="1"/>
  <c r="S72" i="1" s="1"/>
  <c r="Q73" i="1"/>
  <c r="R73" i="1" s="1"/>
  <c r="S73" i="1" s="1"/>
  <c r="Q58" i="1"/>
  <c r="R58" i="1" s="1"/>
  <c r="S58" i="1" s="1"/>
  <c r="Q59" i="1"/>
  <c r="R59" i="1" s="1"/>
  <c r="S59" i="1" s="1"/>
  <c r="Q66" i="1"/>
  <c r="R66" i="1" s="1"/>
  <c r="S66" i="1" s="1"/>
  <c r="Q61" i="1"/>
  <c r="R61" i="1" s="1"/>
  <c r="S61" i="1" s="1"/>
  <c r="Q50" i="1"/>
  <c r="R50" i="1" s="1"/>
  <c r="S50" i="1" s="1"/>
  <c r="Q63" i="1"/>
  <c r="R63" i="1" s="1"/>
  <c r="S63" i="1" s="1"/>
  <c r="Q62" i="1"/>
  <c r="R62" i="1" s="1"/>
  <c r="S62" i="1" s="1"/>
  <c r="Q67" i="1"/>
  <c r="R67" i="1" s="1"/>
  <c r="S67" i="1" s="1"/>
  <c r="Q55" i="1"/>
  <c r="R55" i="1" s="1"/>
  <c r="S55" i="1" s="1"/>
  <c r="Q51" i="1"/>
  <c r="R51" i="1" s="1"/>
  <c r="S51" i="1" s="1"/>
  <c r="Q64" i="1"/>
  <c r="R64" i="1" s="1"/>
  <c r="S64" i="1" s="1"/>
  <c r="Q60" i="1"/>
  <c r="R60" i="1" s="1"/>
  <c r="S60" i="1" s="1"/>
  <c r="Q69" i="1"/>
  <c r="R69" i="1" s="1"/>
  <c r="S69" i="1" s="1"/>
  <c r="Q54" i="1"/>
  <c r="R54" i="1" s="1"/>
  <c r="S54" i="1" s="1"/>
  <c r="Q65" i="1"/>
  <c r="R65" i="1" s="1"/>
  <c r="S65" i="1" s="1"/>
  <c r="Q68" i="1"/>
  <c r="R68" i="1" s="1"/>
  <c r="S68" i="1" s="1"/>
  <c r="Q52" i="1"/>
  <c r="R52" i="1" s="1"/>
  <c r="S52" i="1" s="1"/>
  <c r="Q56" i="1"/>
  <c r="R56" i="1" s="1"/>
  <c r="S56" i="1" s="1"/>
  <c r="Q57" i="1"/>
  <c r="R57" i="1" s="1"/>
  <c r="S57" i="1" s="1"/>
  <c r="Q53" i="1"/>
  <c r="R53" i="1" s="1"/>
  <c r="S53" i="1" s="1"/>
  <c r="Q16" i="1"/>
  <c r="R16" i="1" s="1"/>
  <c r="S16" i="1" s="1"/>
  <c r="Q17" i="1"/>
  <c r="R17" i="1" s="1"/>
  <c r="S17" i="1" s="1"/>
  <c r="Q27" i="1"/>
  <c r="R27" i="1" s="1"/>
  <c r="S27" i="1" s="1"/>
  <c r="Q39" i="1"/>
  <c r="R39" i="1" s="1"/>
  <c r="S39" i="1" s="1"/>
  <c r="Q15" i="1"/>
  <c r="R15" i="1" s="1"/>
  <c r="S15" i="1" s="1"/>
  <c r="Q42" i="1"/>
  <c r="R42" i="1" s="1"/>
  <c r="S42" i="1" s="1"/>
  <c r="Q13" i="1"/>
  <c r="R13" i="1" s="1"/>
  <c r="S13" i="1" s="1"/>
  <c r="Q40" i="1"/>
  <c r="R40" i="1" s="1"/>
  <c r="S40" i="1" s="1"/>
  <c r="Q32" i="1"/>
  <c r="R32" i="1" s="1"/>
  <c r="S32" i="1" s="1"/>
  <c r="Q24" i="1"/>
  <c r="R24" i="1" s="1"/>
  <c r="S24" i="1" s="1"/>
  <c r="Q46" i="1"/>
  <c r="R46" i="1" s="1"/>
  <c r="S46" i="1" s="1"/>
  <c r="Q38" i="1"/>
  <c r="R38" i="1" s="1"/>
  <c r="S38" i="1" s="1"/>
  <c r="Q25" i="1"/>
  <c r="R25" i="1" s="1"/>
  <c r="S25" i="1" s="1"/>
  <c r="Q36" i="1"/>
  <c r="R36" i="1" s="1"/>
  <c r="S36" i="1" s="1"/>
  <c r="Q26" i="1"/>
  <c r="R26" i="1" s="1"/>
  <c r="S26" i="1" s="1"/>
  <c r="Q9" i="1"/>
  <c r="R9" i="1" s="1"/>
  <c r="S9" i="1" s="1"/>
  <c r="Q30" i="1"/>
  <c r="R30" i="1" s="1"/>
  <c r="S30" i="1" s="1"/>
  <c r="Q23" i="1"/>
  <c r="R23" i="1" s="1"/>
  <c r="S23" i="1" s="1"/>
  <c r="Q49" i="1"/>
  <c r="R49" i="1" s="1"/>
  <c r="S49" i="1" s="1"/>
  <c r="Q43" i="1"/>
  <c r="R43" i="1" s="1"/>
  <c r="S43" i="1" s="1"/>
  <c r="Q47" i="1"/>
  <c r="R47" i="1" s="1"/>
  <c r="S47" i="1" s="1"/>
  <c r="Q48" i="1"/>
  <c r="R48" i="1" s="1"/>
  <c r="S48" i="1" s="1"/>
  <c r="Q20" i="1"/>
  <c r="R20" i="1" s="1"/>
  <c r="S20" i="1" s="1"/>
  <c r="Q44" i="1"/>
  <c r="R44" i="1" s="1"/>
  <c r="S44" i="1" s="1"/>
  <c r="Q33" i="1"/>
  <c r="R33" i="1" s="1"/>
  <c r="S33" i="1" s="1"/>
  <c r="Q11" i="1"/>
  <c r="R11" i="1" s="1"/>
  <c r="S11" i="1" s="1"/>
  <c r="Q35" i="1"/>
  <c r="R35" i="1" s="1"/>
  <c r="S35" i="1" s="1"/>
  <c r="Q14" i="1"/>
  <c r="R14" i="1" s="1"/>
  <c r="S14" i="1" s="1"/>
  <c r="Q37" i="1"/>
  <c r="R37" i="1" s="1"/>
  <c r="S37" i="1" s="1"/>
  <c r="Q34" i="1"/>
  <c r="R34" i="1" s="1"/>
  <c r="S34" i="1" s="1"/>
  <c r="Q21" i="1"/>
  <c r="R21" i="1" s="1"/>
  <c r="S21" i="1" s="1"/>
  <c r="Q41" i="1"/>
  <c r="R41" i="1" s="1"/>
  <c r="S41" i="1" s="1"/>
  <c r="Q19" i="1"/>
  <c r="R19" i="1" s="1"/>
  <c r="S19" i="1" s="1"/>
  <c r="Q18" i="1"/>
  <c r="R18" i="1" s="1"/>
  <c r="S18" i="1" s="1"/>
  <c r="Q31" i="1"/>
  <c r="R31" i="1" s="1"/>
  <c r="S31" i="1" s="1"/>
  <c r="Q8" i="1"/>
  <c r="R8" i="1" s="1"/>
  <c r="S8" i="1" s="1"/>
  <c r="Q29" i="1"/>
  <c r="R29" i="1" s="1"/>
  <c r="S29" i="1" s="1"/>
  <c r="Q10" i="1"/>
  <c r="R10" i="1" s="1"/>
  <c r="S10" i="1" s="1"/>
  <c r="Q28" i="1"/>
  <c r="R28" i="1" s="1"/>
  <c r="S28" i="1" s="1"/>
  <c r="Q12" i="1"/>
  <c r="R12" i="1" s="1"/>
  <c r="S12" i="1" s="1"/>
  <c r="Q22" i="1"/>
  <c r="R22" i="1" s="1"/>
  <c r="S22" i="1" s="1"/>
  <c r="Q45" i="1"/>
  <c r="R45" i="1" s="1"/>
  <c r="S45" i="1" s="1"/>
</calcChain>
</file>

<file path=xl/sharedStrings.xml><?xml version="1.0" encoding="utf-8"?>
<sst xmlns="http://schemas.openxmlformats.org/spreadsheetml/2006/main" count="173" uniqueCount="97">
  <si>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</si>
  <si>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</si>
  <si>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</si>
  <si>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</si>
  <si>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</si>
  <si>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</si>
  <si>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</si>
  <si>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</si>
  <si>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</si>
  <si>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</si>
  <si>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</si>
  <si>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</si>
  <si>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</si>
  <si>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</si>
  <si>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</si>
  <si>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</si>
  <si>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</si>
  <si>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</si>
  <si>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</si>
  <si>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Townsville</t>
  </si>
  <si>
    <t xml:space="preserve">Go Getaboy          </t>
  </si>
  <si>
    <t xml:space="preserve">Altar Boy           </t>
  </si>
  <si>
    <t xml:space="preserve">Heroic Boy          </t>
  </si>
  <si>
    <t xml:space="preserve">Soul Surfer         </t>
  </si>
  <si>
    <t xml:space="preserve">Dominant Rose       </t>
  </si>
  <si>
    <t xml:space="preserve">Mr Kobo             </t>
  </si>
  <si>
    <t xml:space="preserve">Vee Eight Power     </t>
  </si>
  <si>
    <t xml:space="preserve">Stubai              </t>
  </si>
  <si>
    <t xml:space="preserve">Zeppelin            </t>
  </si>
  <si>
    <t xml:space="preserve">City Smart          </t>
  </si>
  <si>
    <t xml:space="preserve">Boona Boy           </t>
  </si>
  <si>
    <t xml:space="preserve">Star Status         </t>
  </si>
  <si>
    <t xml:space="preserve">Salsa Dreaming      </t>
  </si>
  <si>
    <t xml:space="preserve">Double Denman       </t>
  </si>
  <si>
    <t xml:space="preserve">Undoubted           </t>
  </si>
  <si>
    <t xml:space="preserve">Lincoln Fury        </t>
  </si>
  <si>
    <t xml:space="preserve">Owned Up            </t>
  </si>
  <si>
    <t xml:space="preserve">Bakuhatsu           </t>
  </si>
  <si>
    <t xml:space="preserve">Giordano            </t>
  </si>
  <si>
    <t xml:space="preserve">Curvetta            </t>
  </si>
  <si>
    <t xml:space="preserve">Raise Da Vibration  </t>
  </si>
  <si>
    <t xml:space="preserve">Our Stormy Girl     </t>
  </si>
  <si>
    <t xml:space="preserve">Sancy Rose          </t>
  </si>
  <si>
    <t xml:space="preserve">Private Sector      </t>
  </si>
  <si>
    <t xml:space="preserve">Jims Princess       </t>
  </si>
  <si>
    <t xml:space="preserve">Dusky Damsel        </t>
  </si>
  <si>
    <t xml:space="preserve">Calculus            </t>
  </si>
  <si>
    <t xml:space="preserve">Red Nebula          </t>
  </si>
  <si>
    <t xml:space="preserve">Em Cee Gee          </t>
  </si>
  <si>
    <t xml:space="preserve">Madam Jane          </t>
  </si>
  <si>
    <t xml:space="preserve">Go Deep             </t>
  </si>
  <si>
    <t xml:space="preserve">Shepherd Of Fire    </t>
  </si>
  <si>
    <t xml:space="preserve">Sarandos            </t>
  </si>
  <si>
    <t xml:space="preserve">Red Peroni          </t>
  </si>
  <si>
    <t xml:space="preserve">Bonython            </t>
  </si>
  <si>
    <t xml:space="preserve">Todwick             </t>
  </si>
  <si>
    <t xml:space="preserve">Redzeb              </t>
  </si>
  <si>
    <t xml:space="preserve">Mymill              </t>
  </si>
  <si>
    <t xml:space="preserve">The Magic One       </t>
  </si>
  <si>
    <t xml:space="preserve">Sunny Ekcels        </t>
  </si>
  <si>
    <t xml:space="preserve">Shes Maganda        </t>
  </si>
  <si>
    <t xml:space="preserve">Cinderella Rose     </t>
  </si>
  <si>
    <t xml:space="preserve">Boomed              </t>
  </si>
  <si>
    <t xml:space="preserve">Hallside Hammer     </t>
  </si>
  <si>
    <t xml:space="preserve">Star Midfielder     </t>
  </si>
  <si>
    <t xml:space="preserve">Anniemariah         </t>
  </si>
  <si>
    <t xml:space="preserve">Le Rubis            </t>
  </si>
  <si>
    <t xml:space="preserve">More The Merrier    </t>
  </si>
  <si>
    <t xml:space="preserve">Prophetess          </t>
  </si>
  <si>
    <t xml:space="preserve">Miss Seattle        </t>
  </si>
  <si>
    <t xml:space="preserve">Keys Please         </t>
  </si>
  <si>
    <t xml:space="preserve">Muzzletop           </t>
  </si>
  <si>
    <t xml:space="preserve">Spirit Meister      </t>
  </si>
  <si>
    <t xml:space="preserve">Taken By Theft      </t>
  </si>
  <si>
    <t xml:space="preserve">Brilliant Mind      </t>
  </si>
  <si>
    <t xml:space="preserve">I Dream Of Green    </t>
  </si>
  <si>
    <t xml:space="preserve">Prime Ruler         </t>
  </si>
  <si>
    <t xml:space="preserve">Palencia            </t>
  </si>
  <si>
    <t xml:space="preserve">Xanthus             </t>
  </si>
  <si>
    <t xml:space="preserve">Don Arcangelo       </t>
  </si>
  <si>
    <t xml:space="preserve">Hurricane Fighter   </t>
  </si>
  <si>
    <t xml:space="preserve">Mystery N Magic     </t>
  </si>
  <si>
    <t xml:space="preserve">Dalon               </t>
  </si>
  <si>
    <t xml:space="preserve">Dunatun             </t>
  </si>
  <si>
    <t xml:space="preserve">Auxin               </t>
  </si>
  <si>
    <t xml:space="preserve">Validar             </t>
  </si>
  <si>
    <t xml:space="preserve">Heirborn            </t>
  </si>
  <si>
    <t xml:space="preserve">Lighthorse Lad      </t>
  </si>
  <si>
    <t xml:space="preserve">Rebel Bro           </t>
  </si>
  <si>
    <t xml:space="preserve">Proximate Cause     </t>
  </si>
  <si>
    <t xml:space="preserve">Theresabearinthere  </t>
  </si>
  <si>
    <t xml:space="preserve">Coco Cuber          </t>
  </si>
  <si>
    <t xml:space="preserve">Pitchfork           </t>
  </si>
  <si>
    <t xml:space="preserve">Arise My Son        </t>
  </si>
  <si>
    <t xml:space="preserve">Deadly Diva         </t>
  </si>
  <si>
    <t xml:space="preserve">War General         </t>
  </si>
  <si>
    <t xml:space="preserve">Bells Approaching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</si>
</sst>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22860</xdr:colOff>
      <xdr:row>5</xdr:row>
      <xdr:rowOff>26201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F112C1-1BC2-617A-DDE3-7C1C99869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21680" cy="940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84"/>
  <sheetViews>
    <sheetView tabSelected="1" topLeftCell="B1" workbookViewId="0">
      <pane ySplit="7" topLeftCell="A8" activePane="bottomLeft" state="frozen"/>
      <selection activeCell="B1" sqref="B1"/>
      <selection pane="bottomLeft" activeCell="V12" sqref="V12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3</v>
      </c>
      <c r="B8" s="5">
        <v>0.52430555555555558</v>
      </c>
      <c r="C8" s="1" t="s">
        <v>19</v>
      </c>
      <c r="D8" s="1">
        <v>1</v>
      </c>
      <c r="E8" s="1">
        <v>2</v>
      </c>
      <c r="F8" s="1" t="s">
        <v>21</v>
      </c>
      <c r="G8" s="1">
        <v>67.69</v>
      </c>
      <c r="H8" s="1">
        <f>1+COUNTIFS(A:A,A8,G:G,"&gt;"&amp;G8)</f>
        <v>1</v>
      </c>
      <c r="I8" s="2">
        <f>AVERAGEIF(A:A,A8,G:G)</f>
        <v>51.548571428571435</v>
      </c>
      <c r="J8" s="2">
        <f t="shared" ref="J8:J37" si="0">G8-I8</f>
        <v>16.141428571428563</v>
      </c>
      <c r="K8" s="2">
        <f t="shared" ref="K8:K37" si="1">90+J8</f>
        <v>106.14142857142856</v>
      </c>
      <c r="L8" s="2">
        <f t="shared" ref="L8:L37" si="2">EXP(0.06*K8)</f>
        <v>583.17406776698692</v>
      </c>
      <c r="M8" s="2">
        <f>SUMIF(A:A,A8,L:L)</f>
        <v>1916.6751371695191</v>
      </c>
      <c r="N8" s="3">
        <f t="shared" ref="N8:N37" si="3">L8/M8</f>
        <v>0.30426338634944605</v>
      </c>
      <c r="O8" s="6">
        <f t="shared" ref="O8:O37" si="4">1/N8</f>
        <v>3.2866261432175787</v>
      </c>
      <c r="P8" s="3">
        <f t="shared" ref="P8:P37" si="5">IF(O8&gt;21,"",N8)</f>
        <v>0.30426338634944605</v>
      </c>
      <c r="Q8" s="3">
        <f>IF(ISNUMBER(P8),SUMIF(A:A,A8,P:P),"")</f>
        <v>0.95411704355811267</v>
      </c>
      <c r="R8" s="3">
        <f t="shared" ref="R8:R37" si="6">IFERROR(P8*(1/Q8),"")</f>
        <v>0.31889524288842053</v>
      </c>
      <c r="S8" s="7">
        <f t="shared" ref="S8:S37" si="7">IFERROR(1/R8,"")</f>
        <v>3.1358260190475584</v>
      </c>
    </row>
    <row r="9" spans="1:19" x14ac:dyDescent="0.3">
      <c r="A9" s="1">
        <v>3</v>
      </c>
      <c r="B9" s="5">
        <v>0.52430555555555558</v>
      </c>
      <c r="C9" s="1" t="s">
        <v>19</v>
      </c>
      <c r="D9" s="1">
        <v>1</v>
      </c>
      <c r="E9" s="1">
        <v>3</v>
      </c>
      <c r="F9" s="1" t="s">
        <v>22</v>
      </c>
      <c r="G9" s="1">
        <v>60.94</v>
      </c>
      <c r="H9" s="1">
        <f>1+COUNTIFS(A:A,A9,G:G,"&gt;"&amp;G9)</f>
        <v>2</v>
      </c>
      <c r="I9" s="2">
        <f>AVERAGEIF(A:A,A9,G:G)</f>
        <v>51.548571428571435</v>
      </c>
      <c r="J9" s="2">
        <f t="shared" si="0"/>
        <v>9.3914285714285626</v>
      </c>
      <c r="K9" s="2">
        <f t="shared" si="1"/>
        <v>99.391428571428563</v>
      </c>
      <c r="L9" s="2">
        <f t="shared" si="2"/>
        <v>388.96357989458869</v>
      </c>
      <c r="M9" s="2">
        <f>SUMIF(A:A,A9,L:L)</f>
        <v>1916.6751371695191</v>
      </c>
      <c r="N9" s="3">
        <f t="shared" si="3"/>
        <v>0.20293662308835336</v>
      </c>
      <c r="O9" s="6">
        <f t="shared" si="4"/>
        <v>4.9276467932780461</v>
      </c>
      <c r="P9" s="3">
        <f t="shared" si="5"/>
        <v>0.20293662308835336</v>
      </c>
      <c r="Q9" s="3">
        <f>IF(ISNUMBER(P9),SUMIF(A:A,A9,P:P),"")</f>
        <v>0.95411704355811267</v>
      </c>
      <c r="R9" s="3">
        <f t="shared" si="6"/>
        <v>0.21269573209965728</v>
      </c>
      <c r="S9" s="7">
        <f t="shared" si="7"/>
        <v>4.7015517901010639</v>
      </c>
    </row>
    <row r="10" spans="1:19" x14ac:dyDescent="0.3">
      <c r="A10" s="1">
        <v>3</v>
      </c>
      <c r="B10" s="5">
        <v>0.52430555555555558</v>
      </c>
      <c r="C10" s="1" t="s">
        <v>19</v>
      </c>
      <c r="D10" s="1">
        <v>1</v>
      </c>
      <c r="E10" s="1">
        <v>1</v>
      </c>
      <c r="F10" s="1" t="s">
        <v>20</v>
      </c>
      <c r="G10" s="1">
        <v>58.8</v>
      </c>
      <c r="H10" s="1">
        <f>1+COUNTIFS(A:A,A10,G:G,"&gt;"&amp;G10)</f>
        <v>3</v>
      </c>
      <c r="I10" s="2">
        <f>AVERAGEIF(A:A,A10,G:G)</f>
        <v>51.548571428571435</v>
      </c>
      <c r="J10" s="2">
        <f t="shared" si="0"/>
        <v>7.251428571428562</v>
      </c>
      <c r="K10" s="2">
        <f t="shared" si="1"/>
        <v>97.251428571428562</v>
      </c>
      <c r="L10" s="2">
        <f t="shared" si="2"/>
        <v>342.09405514122119</v>
      </c>
      <c r="M10" s="2">
        <f>SUMIF(A:A,A10,L:L)</f>
        <v>1916.6751371695191</v>
      </c>
      <c r="N10" s="3">
        <f t="shared" si="3"/>
        <v>0.17848306606951353</v>
      </c>
      <c r="O10" s="6">
        <f t="shared" si="4"/>
        <v>5.6027724199366427</v>
      </c>
      <c r="P10" s="3">
        <f t="shared" si="5"/>
        <v>0.17848306606951353</v>
      </c>
      <c r="Q10" s="3">
        <f>IF(ISNUMBER(P10),SUMIF(A:A,A10,P:P),"")</f>
        <v>0.95411704355811267</v>
      </c>
      <c r="R10" s="3">
        <f t="shared" si="6"/>
        <v>0.18706621716336902</v>
      </c>
      <c r="S10" s="7">
        <f t="shared" si="7"/>
        <v>5.3457006570388819</v>
      </c>
    </row>
    <row r="11" spans="1:19" x14ac:dyDescent="0.3">
      <c r="A11" s="1">
        <v>3</v>
      </c>
      <c r="B11" s="5">
        <v>0.52430555555555558</v>
      </c>
      <c r="C11" s="1" t="s">
        <v>19</v>
      </c>
      <c r="D11" s="1">
        <v>1</v>
      </c>
      <c r="E11" s="1">
        <v>4</v>
      </c>
      <c r="F11" s="1" t="s">
        <v>23</v>
      </c>
      <c r="G11" s="1">
        <v>55.29</v>
      </c>
      <c r="H11" s="1">
        <f>1+COUNTIFS(A:A,A11,G:G,"&gt;"&amp;G11)</f>
        <v>4</v>
      </c>
      <c r="I11" s="2">
        <f>AVERAGEIF(A:A,A11,G:G)</f>
        <v>51.548571428571435</v>
      </c>
      <c r="J11" s="2">
        <f t="shared" si="0"/>
        <v>3.741428571428564</v>
      </c>
      <c r="K11" s="2">
        <f t="shared" si="1"/>
        <v>93.741428571428571</v>
      </c>
      <c r="L11" s="2">
        <f t="shared" si="2"/>
        <v>277.12972400979618</v>
      </c>
      <c r="M11" s="2">
        <f>SUMIF(A:A,A11,L:L)</f>
        <v>1916.6751371695191</v>
      </c>
      <c r="N11" s="3">
        <f t="shared" si="3"/>
        <v>0.1445887822278803</v>
      </c>
      <c r="O11" s="6">
        <f t="shared" si="4"/>
        <v>6.9161658642642285</v>
      </c>
      <c r="P11" s="3">
        <f t="shared" si="5"/>
        <v>0.1445887822278803</v>
      </c>
      <c r="Q11" s="3">
        <f>IF(ISNUMBER(P11),SUMIF(A:A,A11,P:P),"")</f>
        <v>0.95411704355811267</v>
      </c>
      <c r="R11" s="3">
        <f t="shared" si="6"/>
        <v>0.15154197611718251</v>
      </c>
      <c r="S11" s="7">
        <f t="shared" si="7"/>
        <v>6.5988317271693244</v>
      </c>
    </row>
    <row r="12" spans="1:19" x14ac:dyDescent="0.3">
      <c r="A12" s="1">
        <v>3</v>
      </c>
      <c r="B12" s="5">
        <v>0.52430555555555558</v>
      </c>
      <c r="C12" s="1" t="s">
        <v>19</v>
      </c>
      <c r="D12" s="1">
        <v>1</v>
      </c>
      <c r="E12" s="1">
        <v>5</v>
      </c>
      <c r="F12" s="1" t="s">
        <v>24</v>
      </c>
      <c r="G12" s="1">
        <v>43.41</v>
      </c>
      <c r="H12" s="1">
        <f>1+COUNTIFS(A:A,A12,G:G,"&gt;"&amp;G12)</f>
        <v>5</v>
      </c>
      <c r="I12" s="2">
        <f>AVERAGEIF(A:A,A12,G:G)</f>
        <v>51.548571428571435</v>
      </c>
      <c r="J12" s="2">
        <f t="shared" si="0"/>
        <v>-8.1385714285714386</v>
      </c>
      <c r="K12" s="2">
        <f t="shared" si="1"/>
        <v>81.861428571428561</v>
      </c>
      <c r="L12" s="2">
        <f t="shared" si="2"/>
        <v>135.86825653406908</v>
      </c>
      <c r="M12" s="2">
        <f>SUMIF(A:A,A12,L:L)</f>
        <v>1916.6751371695191</v>
      </c>
      <c r="N12" s="3">
        <f t="shared" si="3"/>
        <v>7.0887472738189072E-2</v>
      </c>
      <c r="O12" s="6">
        <f t="shared" si="4"/>
        <v>14.106864885610062</v>
      </c>
      <c r="P12" s="3">
        <f t="shared" si="5"/>
        <v>7.0887472738189072E-2</v>
      </c>
      <c r="Q12" s="3">
        <f>IF(ISNUMBER(P12),SUMIF(A:A,A12,P:P),"")</f>
        <v>0.95411704355811267</v>
      </c>
      <c r="R12" s="3">
        <f t="shared" si="6"/>
        <v>7.429641176289449E-2</v>
      </c>
      <c r="S12" s="7">
        <f t="shared" si="7"/>
        <v>13.459600218532024</v>
      </c>
    </row>
    <row r="13" spans="1:19" x14ac:dyDescent="0.3">
      <c r="A13" s="1">
        <v>3</v>
      </c>
      <c r="B13" s="5">
        <v>0.52430555555555558</v>
      </c>
      <c r="C13" s="1" t="s">
        <v>19</v>
      </c>
      <c r="D13" s="1">
        <v>1</v>
      </c>
      <c r="E13" s="1">
        <v>7</v>
      </c>
      <c r="F13" s="1" t="s">
        <v>26</v>
      </c>
      <c r="G13" s="1">
        <v>38.549999999999997</v>
      </c>
      <c r="H13" s="1">
        <f>1+COUNTIFS(A:A,A13,G:G,"&gt;"&amp;G13)</f>
        <v>6</v>
      </c>
      <c r="I13" s="2">
        <f>AVERAGEIF(A:A,A13,G:G)</f>
        <v>51.548571428571435</v>
      </c>
      <c r="J13" s="2">
        <f t="shared" si="0"/>
        <v>-12.998571428571438</v>
      </c>
      <c r="K13" s="2">
        <f t="shared" si="1"/>
        <v>77.001428571428562</v>
      </c>
      <c r="L13" s="2">
        <f t="shared" si="2"/>
        <v>101.50273199085967</v>
      </c>
      <c r="M13" s="2">
        <f>SUMIF(A:A,A13,L:L)</f>
        <v>1916.6751371695191</v>
      </c>
      <c r="N13" s="3">
        <f t="shared" si="3"/>
        <v>5.29577130847304E-2</v>
      </c>
      <c r="O13" s="6">
        <f t="shared" si="4"/>
        <v>18.882990630657268</v>
      </c>
      <c r="P13" s="3">
        <f t="shared" si="5"/>
        <v>5.29577130847304E-2</v>
      </c>
      <c r="Q13" s="3">
        <f>IF(ISNUMBER(P13),SUMIF(A:A,A13,P:P),"")</f>
        <v>0.95411704355811267</v>
      </c>
      <c r="R13" s="3">
        <f t="shared" si="6"/>
        <v>5.5504419968476215E-2</v>
      </c>
      <c r="S13" s="7">
        <f t="shared" si="7"/>
        <v>18.016583194058256</v>
      </c>
    </row>
    <row r="14" spans="1:19" x14ac:dyDescent="0.3">
      <c r="A14" s="1">
        <v>3</v>
      </c>
      <c r="B14" s="5">
        <v>0.52430555555555558</v>
      </c>
      <c r="C14" s="1" t="s">
        <v>19</v>
      </c>
      <c r="D14" s="1">
        <v>1</v>
      </c>
      <c r="E14" s="1">
        <v>6</v>
      </c>
      <c r="F14" s="1" t="s">
        <v>25</v>
      </c>
      <c r="G14" s="1">
        <v>36.159999999999997</v>
      </c>
      <c r="H14" s="1">
        <f>1+COUNTIFS(A:A,A14,G:G,"&gt;"&amp;G14)</f>
        <v>7</v>
      </c>
      <c r="I14" s="2">
        <f>AVERAGEIF(A:A,A14,G:G)</f>
        <v>51.548571428571435</v>
      </c>
      <c r="J14" s="2">
        <f t="shared" si="0"/>
        <v>-15.388571428571439</v>
      </c>
      <c r="K14" s="2">
        <f t="shared" si="1"/>
        <v>74.611428571428561</v>
      </c>
      <c r="L14" s="2">
        <f t="shared" si="2"/>
        <v>87.942721831997261</v>
      </c>
      <c r="M14" s="2">
        <f>SUMIF(A:A,A14,L:L)</f>
        <v>1916.6751371695191</v>
      </c>
      <c r="N14" s="3">
        <f t="shared" si="3"/>
        <v>4.5882956441887224E-2</v>
      </c>
      <c r="O14" s="6">
        <f t="shared" si="4"/>
        <v>21.794585125885334</v>
      </c>
      <c r="P14" s="3" t="str">
        <f t="shared" si="5"/>
        <v/>
      </c>
      <c r="Q14" s="3" t="str">
        <f>IF(ISNUMBER(P14),SUMIF(A:A,A14,P:P),"")</f>
        <v/>
      </c>
      <c r="R14" s="3" t="str">
        <f t="shared" si="6"/>
        <v/>
      </c>
      <c r="S14" s="7" t="str">
        <f t="shared" si="7"/>
        <v/>
      </c>
    </row>
    <row r="15" spans="1:19" x14ac:dyDescent="0.3">
      <c r="A15" s="1">
        <v>5</v>
      </c>
      <c r="B15" s="5">
        <v>0.57291666666666663</v>
      </c>
      <c r="C15" s="1" t="s">
        <v>19</v>
      </c>
      <c r="D15" s="1">
        <v>3</v>
      </c>
      <c r="E15" s="1">
        <v>3</v>
      </c>
      <c r="F15" s="1" t="s">
        <v>29</v>
      </c>
      <c r="G15" s="1">
        <v>76.06</v>
      </c>
      <c r="H15" s="1">
        <f>1+COUNTIFS(A:A,A15,G:G,"&gt;"&amp;G15)</f>
        <v>1</v>
      </c>
      <c r="I15" s="2">
        <f>AVERAGEIF(A:A,A15,G:G)</f>
        <v>50.352999999999994</v>
      </c>
      <c r="J15" s="2">
        <f t="shared" si="0"/>
        <v>25.707000000000008</v>
      </c>
      <c r="K15" s="2">
        <f t="shared" si="1"/>
        <v>115.70700000000001</v>
      </c>
      <c r="L15" s="2">
        <f t="shared" si="2"/>
        <v>1035.2725454793106</v>
      </c>
      <c r="M15" s="2">
        <f>SUMIF(A:A,A15,L:L)</f>
        <v>3275.3603160776511</v>
      </c>
      <c r="N15" s="3">
        <f t="shared" si="3"/>
        <v>0.31607897927977663</v>
      </c>
      <c r="O15" s="6">
        <f t="shared" si="4"/>
        <v>3.1637662279175234</v>
      </c>
      <c r="P15" s="3">
        <f t="shared" si="5"/>
        <v>0.31607897927977663</v>
      </c>
      <c r="Q15" s="3">
        <f>IF(ISNUMBER(P15),SUMIF(A:A,A15,P:P),"")</f>
        <v>0.93501234341400108</v>
      </c>
      <c r="R15" s="3">
        <f t="shared" si="6"/>
        <v>0.33804792151265151</v>
      </c>
      <c r="S15" s="7">
        <f t="shared" si="7"/>
        <v>2.9581604747792385</v>
      </c>
    </row>
    <row r="16" spans="1:19" x14ac:dyDescent="0.3">
      <c r="A16" s="1">
        <v>5</v>
      </c>
      <c r="B16" s="5">
        <v>0.57291666666666663</v>
      </c>
      <c r="C16" s="1" t="s">
        <v>19</v>
      </c>
      <c r="D16" s="1">
        <v>3</v>
      </c>
      <c r="E16" s="1">
        <v>6</v>
      </c>
      <c r="F16" s="1" t="s">
        <v>32</v>
      </c>
      <c r="G16" s="1">
        <v>65.09</v>
      </c>
      <c r="H16" s="1">
        <f>1+COUNTIFS(A:A,A16,G:G,"&gt;"&amp;G16)</f>
        <v>2</v>
      </c>
      <c r="I16" s="2">
        <f>AVERAGEIF(A:A,A16,G:G)</f>
        <v>50.352999999999994</v>
      </c>
      <c r="J16" s="2">
        <f t="shared" si="0"/>
        <v>14.737000000000009</v>
      </c>
      <c r="K16" s="2">
        <f t="shared" si="1"/>
        <v>104.73700000000001</v>
      </c>
      <c r="L16" s="2">
        <f t="shared" si="2"/>
        <v>536.04601164081703</v>
      </c>
      <c r="M16" s="2">
        <f>SUMIF(A:A,A16,L:L)</f>
        <v>3275.3603160776511</v>
      </c>
      <c r="N16" s="3">
        <f t="shared" si="3"/>
        <v>0.16366016557309618</v>
      </c>
      <c r="O16" s="6">
        <f t="shared" si="4"/>
        <v>6.1102223408992344</v>
      </c>
      <c r="P16" s="3">
        <f t="shared" si="5"/>
        <v>0.16366016557309618</v>
      </c>
      <c r="Q16" s="3">
        <f>IF(ISNUMBER(P16),SUMIF(A:A,A16,P:P),"")</f>
        <v>0.93501234341400108</v>
      </c>
      <c r="R16" s="3">
        <f t="shared" si="6"/>
        <v>0.17503529950794602</v>
      </c>
      <c r="S16" s="7">
        <f t="shared" si="7"/>
        <v>5.7131333097447774</v>
      </c>
    </row>
    <row r="17" spans="1:19" x14ac:dyDescent="0.3">
      <c r="A17" s="1">
        <v>5</v>
      </c>
      <c r="B17" s="5">
        <v>0.57291666666666663</v>
      </c>
      <c r="C17" s="1" t="s">
        <v>19</v>
      </c>
      <c r="D17" s="1">
        <v>3</v>
      </c>
      <c r="E17" s="1">
        <v>5</v>
      </c>
      <c r="F17" s="1" t="s">
        <v>31</v>
      </c>
      <c r="G17" s="1">
        <v>60.8</v>
      </c>
      <c r="H17" s="1">
        <f>1+COUNTIFS(A:A,A17,G:G,"&gt;"&amp;G17)</f>
        <v>3</v>
      </c>
      <c r="I17" s="2">
        <f>AVERAGEIF(A:A,A17,G:G)</f>
        <v>50.352999999999994</v>
      </c>
      <c r="J17" s="2">
        <f t="shared" si="0"/>
        <v>10.447000000000003</v>
      </c>
      <c r="K17" s="2">
        <f t="shared" si="1"/>
        <v>100.447</v>
      </c>
      <c r="L17" s="2">
        <f t="shared" si="2"/>
        <v>414.39515530059828</v>
      </c>
      <c r="M17" s="2">
        <f>SUMIF(A:A,A17,L:L)</f>
        <v>3275.3603160776511</v>
      </c>
      <c r="N17" s="3">
        <f t="shared" si="3"/>
        <v>0.12651895221007312</v>
      </c>
      <c r="O17" s="6">
        <f t="shared" si="4"/>
        <v>7.9039541707521552</v>
      </c>
      <c r="P17" s="3">
        <f t="shared" si="5"/>
        <v>0.12651895221007312</v>
      </c>
      <c r="Q17" s="3">
        <f>IF(ISNUMBER(P17),SUMIF(A:A,A17,P:P),"")</f>
        <v>0.93501234341400108</v>
      </c>
      <c r="R17" s="3">
        <f t="shared" si="6"/>
        <v>0.1353126010594852</v>
      </c>
      <c r="S17" s="7">
        <f t="shared" si="7"/>
        <v>7.3902947114318414</v>
      </c>
    </row>
    <row r="18" spans="1:19" x14ac:dyDescent="0.3">
      <c r="A18" s="1">
        <v>5</v>
      </c>
      <c r="B18" s="5">
        <v>0.57291666666666663</v>
      </c>
      <c r="C18" s="1" t="s">
        <v>19</v>
      </c>
      <c r="D18" s="1">
        <v>3</v>
      </c>
      <c r="E18" s="1">
        <v>1</v>
      </c>
      <c r="F18" s="1" t="s">
        <v>27</v>
      </c>
      <c r="G18" s="1">
        <v>58.55</v>
      </c>
      <c r="H18" s="1">
        <f>1+COUNTIFS(A:A,A18,G:G,"&gt;"&amp;G18)</f>
        <v>4</v>
      </c>
      <c r="I18" s="2">
        <f>AVERAGEIF(A:A,A18,G:G)</f>
        <v>50.352999999999994</v>
      </c>
      <c r="J18" s="2">
        <f t="shared" si="0"/>
        <v>8.1970000000000027</v>
      </c>
      <c r="K18" s="2">
        <f t="shared" si="1"/>
        <v>98.197000000000003</v>
      </c>
      <c r="L18" s="2">
        <f t="shared" si="2"/>
        <v>362.06364091256694</v>
      </c>
      <c r="M18" s="2">
        <f>SUMIF(A:A,A18,L:L)</f>
        <v>3275.3603160776511</v>
      </c>
      <c r="N18" s="3">
        <f t="shared" si="3"/>
        <v>0.11054162167603891</v>
      </c>
      <c r="O18" s="6">
        <f t="shared" si="4"/>
        <v>9.0463662902528306</v>
      </c>
      <c r="P18" s="3">
        <f t="shared" si="5"/>
        <v>0.11054162167603891</v>
      </c>
      <c r="Q18" s="3">
        <f>IF(ISNUMBER(P18),SUMIF(A:A,A18,P:P),"")</f>
        <v>0.93501234341400108</v>
      </c>
      <c r="R18" s="3">
        <f t="shared" si="6"/>
        <v>0.11822477259756743</v>
      </c>
      <c r="S18" s="7">
        <f t="shared" si="7"/>
        <v>8.4584641444307227</v>
      </c>
    </row>
    <row r="19" spans="1:19" x14ac:dyDescent="0.3">
      <c r="A19" s="1">
        <v>5</v>
      </c>
      <c r="B19" s="5">
        <v>0.57291666666666663</v>
      </c>
      <c r="C19" s="1" t="s">
        <v>19</v>
      </c>
      <c r="D19" s="1">
        <v>3</v>
      </c>
      <c r="E19" s="1">
        <v>4</v>
      </c>
      <c r="F19" s="1" t="s">
        <v>30</v>
      </c>
      <c r="G19" s="1">
        <v>53.53</v>
      </c>
      <c r="H19" s="1">
        <f>1+COUNTIFS(A:A,A19,G:G,"&gt;"&amp;G19)</f>
        <v>5</v>
      </c>
      <c r="I19" s="2">
        <f>AVERAGEIF(A:A,A19,G:G)</f>
        <v>50.352999999999994</v>
      </c>
      <c r="J19" s="2">
        <f t="shared" si="0"/>
        <v>3.1770000000000067</v>
      </c>
      <c r="K19" s="2">
        <f t="shared" si="1"/>
        <v>93.177000000000007</v>
      </c>
      <c r="L19" s="2">
        <f t="shared" si="2"/>
        <v>267.90166726729234</v>
      </c>
      <c r="M19" s="2">
        <f>SUMIF(A:A,A19,L:L)</f>
        <v>3275.3603160776511</v>
      </c>
      <c r="N19" s="3">
        <f t="shared" si="3"/>
        <v>8.179303692245779E-2</v>
      </c>
      <c r="O19" s="6">
        <f t="shared" si="4"/>
        <v>12.225979589778889</v>
      </c>
      <c r="P19" s="3">
        <f t="shared" si="5"/>
        <v>8.179303692245779E-2</v>
      </c>
      <c r="Q19" s="3">
        <f>IF(ISNUMBER(P19),SUMIF(A:A,A19,P:P),"")</f>
        <v>0.93501234341400108</v>
      </c>
      <c r="R19" s="3">
        <f t="shared" si="6"/>
        <v>8.7478029032010102E-2</v>
      </c>
      <c r="S19" s="7">
        <f t="shared" si="7"/>
        <v>11.431441826770907</v>
      </c>
    </row>
    <row r="20" spans="1:19" x14ac:dyDescent="0.3">
      <c r="A20" s="1">
        <v>5</v>
      </c>
      <c r="B20" s="5">
        <v>0.57291666666666663</v>
      </c>
      <c r="C20" s="1" t="s">
        <v>19</v>
      </c>
      <c r="D20" s="1">
        <v>3</v>
      </c>
      <c r="E20" s="1">
        <v>8</v>
      </c>
      <c r="F20" s="1" t="s">
        <v>34</v>
      </c>
      <c r="G20" s="1">
        <v>51.02</v>
      </c>
      <c r="H20" s="1">
        <f>1+COUNTIFS(A:A,A20,G:G,"&gt;"&amp;G20)</f>
        <v>6</v>
      </c>
      <c r="I20" s="2">
        <f>AVERAGEIF(A:A,A20,G:G)</f>
        <v>50.352999999999994</v>
      </c>
      <c r="J20" s="2">
        <f t="shared" si="0"/>
        <v>0.6670000000000087</v>
      </c>
      <c r="K20" s="2">
        <f t="shared" si="1"/>
        <v>90.667000000000002</v>
      </c>
      <c r="L20" s="2">
        <f t="shared" si="2"/>
        <v>230.44679235039996</v>
      </c>
      <c r="M20" s="2">
        <f>SUMIF(A:A,A20,L:L)</f>
        <v>3275.3603160776511</v>
      </c>
      <c r="N20" s="3">
        <f t="shared" si="3"/>
        <v>7.0357692013062967E-2</v>
      </c>
      <c r="O20" s="6">
        <f t="shared" si="4"/>
        <v>14.213087032677748</v>
      </c>
      <c r="P20" s="3">
        <f t="shared" si="5"/>
        <v>7.0357692013062967E-2</v>
      </c>
      <c r="Q20" s="3">
        <f>IF(ISNUMBER(P20),SUMIF(A:A,A20,P:P),"")</f>
        <v>0.93501234341400108</v>
      </c>
      <c r="R20" s="3">
        <f t="shared" si="6"/>
        <v>7.524787507742052E-2</v>
      </c>
      <c r="S20" s="7">
        <f t="shared" si="7"/>
        <v>13.289411813571171</v>
      </c>
    </row>
    <row r="21" spans="1:19" x14ac:dyDescent="0.3">
      <c r="A21" s="1">
        <v>5</v>
      </c>
      <c r="B21" s="5">
        <v>0.57291666666666663</v>
      </c>
      <c r="C21" s="1" t="s">
        <v>19</v>
      </c>
      <c r="D21" s="1">
        <v>3</v>
      </c>
      <c r="E21" s="1">
        <v>2</v>
      </c>
      <c r="F21" s="1" t="s">
        <v>28</v>
      </c>
      <c r="G21" s="1">
        <v>49.97</v>
      </c>
      <c r="H21" s="1">
        <f>1+COUNTIFS(A:A,A21,G:G,"&gt;"&amp;G21)</f>
        <v>7</v>
      </c>
      <c r="I21" s="2">
        <f>AVERAGEIF(A:A,A21,G:G)</f>
        <v>50.352999999999994</v>
      </c>
      <c r="J21" s="2">
        <f t="shared" si="0"/>
        <v>-0.38299999999999557</v>
      </c>
      <c r="K21" s="2">
        <f t="shared" si="1"/>
        <v>89.617000000000004</v>
      </c>
      <c r="L21" s="2">
        <f t="shared" si="2"/>
        <v>216.37651171000297</v>
      </c>
      <c r="M21" s="2">
        <f>SUMIF(A:A,A21,L:L)</f>
        <v>3275.3603160776511</v>
      </c>
      <c r="N21" s="3">
        <f t="shared" si="3"/>
        <v>6.6061895739495544E-2</v>
      </c>
      <c r="O21" s="6">
        <f t="shared" si="4"/>
        <v>15.137319158132232</v>
      </c>
      <c r="P21" s="3">
        <f t="shared" si="5"/>
        <v>6.6061895739495544E-2</v>
      </c>
      <c r="Q21" s="3">
        <f>IF(ISNUMBER(P21),SUMIF(A:A,A21,P:P),"")</f>
        <v>0.93501234341400108</v>
      </c>
      <c r="R21" s="3">
        <f t="shared" si="6"/>
        <v>7.065350121291919E-2</v>
      </c>
      <c r="S21" s="7">
        <f t="shared" si="7"/>
        <v>14.153580259050873</v>
      </c>
    </row>
    <row r="22" spans="1:19" x14ac:dyDescent="0.3">
      <c r="A22" s="1">
        <v>5</v>
      </c>
      <c r="B22" s="5">
        <v>0.57291666666666663</v>
      </c>
      <c r="C22" s="1" t="s">
        <v>19</v>
      </c>
      <c r="D22" s="1">
        <v>3</v>
      </c>
      <c r="E22" s="1">
        <v>7</v>
      </c>
      <c r="F22" s="1" t="s">
        <v>33</v>
      </c>
      <c r="G22" s="1">
        <v>39.28</v>
      </c>
      <c r="H22" s="1">
        <f>1+COUNTIFS(A:A,A22,G:G,"&gt;"&amp;G22)</f>
        <v>8</v>
      </c>
      <c r="I22" s="2">
        <f>AVERAGEIF(A:A,A22,G:G)</f>
        <v>50.352999999999994</v>
      </c>
      <c r="J22" s="2">
        <f t="shared" si="0"/>
        <v>-11.072999999999993</v>
      </c>
      <c r="K22" s="2">
        <f t="shared" si="1"/>
        <v>78.927000000000007</v>
      </c>
      <c r="L22" s="2">
        <f t="shared" si="2"/>
        <v>113.93407595169566</v>
      </c>
      <c r="M22" s="2">
        <f>SUMIF(A:A,A22,L:L)</f>
        <v>3275.3603160776511</v>
      </c>
      <c r="N22" s="3">
        <f t="shared" si="3"/>
        <v>3.4785203750693106E-2</v>
      </c>
      <c r="O22" s="6">
        <f t="shared" si="4"/>
        <v>28.747855184837739</v>
      </c>
      <c r="P22" s="3" t="str">
        <f t="shared" si="5"/>
        <v/>
      </c>
      <c r="Q22" s="3" t="str">
        <f>IF(ISNUMBER(P22),SUMIF(A:A,A22,P:P),"")</f>
        <v/>
      </c>
      <c r="R22" s="3" t="str">
        <f t="shared" si="6"/>
        <v/>
      </c>
      <c r="S22" s="7" t="str">
        <f t="shared" si="7"/>
        <v/>
      </c>
    </row>
    <row r="23" spans="1:19" x14ac:dyDescent="0.3">
      <c r="A23" s="1">
        <v>5</v>
      </c>
      <c r="B23" s="5">
        <v>0.57291666666666663</v>
      </c>
      <c r="C23" s="1" t="s">
        <v>19</v>
      </c>
      <c r="D23" s="1">
        <v>3</v>
      </c>
      <c r="E23" s="1">
        <v>9</v>
      </c>
      <c r="F23" s="1" t="s">
        <v>35</v>
      </c>
      <c r="G23" s="1">
        <v>29.68</v>
      </c>
      <c r="H23" s="1">
        <f>1+COUNTIFS(A:A,A23,G:G,"&gt;"&amp;G23)</f>
        <v>9</v>
      </c>
      <c r="I23" s="2">
        <f>AVERAGEIF(A:A,A23,G:G)</f>
        <v>50.352999999999994</v>
      </c>
      <c r="J23" s="2">
        <f t="shared" si="0"/>
        <v>-20.672999999999995</v>
      </c>
      <c r="K23" s="2">
        <f t="shared" si="1"/>
        <v>69.326999999999998</v>
      </c>
      <c r="L23" s="2">
        <f t="shared" si="2"/>
        <v>64.047180046726652</v>
      </c>
      <c r="M23" s="2">
        <f>SUMIF(A:A,A23,L:L)</f>
        <v>3275.3603160776511</v>
      </c>
      <c r="N23" s="3">
        <f t="shared" si="3"/>
        <v>1.955423949308429E-2</v>
      </c>
      <c r="O23" s="6">
        <f t="shared" si="4"/>
        <v>51.139805276173902</v>
      </c>
      <c r="P23" s="3" t="str">
        <f t="shared" si="5"/>
        <v/>
      </c>
      <c r="Q23" s="3" t="str">
        <f>IF(ISNUMBER(P23),SUMIF(A:A,A23,P:P),"")</f>
        <v/>
      </c>
      <c r="R23" s="3" t="str">
        <f t="shared" si="6"/>
        <v/>
      </c>
      <c r="S23" s="7" t="str">
        <f t="shared" si="7"/>
        <v/>
      </c>
    </row>
    <row r="24" spans="1:19" x14ac:dyDescent="0.3">
      <c r="A24" s="1">
        <v>5</v>
      </c>
      <c r="B24" s="5">
        <v>0.57291666666666663</v>
      </c>
      <c r="C24" s="1" t="s">
        <v>19</v>
      </c>
      <c r="D24" s="1">
        <v>3</v>
      </c>
      <c r="E24" s="1">
        <v>10</v>
      </c>
      <c r="F24" s="1" t="s">
        <v>36</v>
      </c>
      <c r="G24" s="1">
        <v>19.55</v>
      </c>
      <c r="H24" s="1">
        <f>1+COUNTIFS(A:A,A24,G:G,"&gt;"&amp;G24)</f>
        <v>10</v>
      </c>
      <c r="I24" s="2">
        <f>AVERAGEIF(A:A,A24,G:G)</f>
        <v>50.352999999999994</v>
      </c>
      <c r="J24" s="2">
        <f t="shared" si="0"/>
        <v>-30.802999999999994</v>
      </c>
      <c r="K24" s="2">
        <f t="shared" si="1"/>
        <v>59.197000000000003</v>
      </c>
      <c r="L24" s="2">
        <f t="shared" si="2"/>
        <v>34.876735418240884</v>
      </c>
      <c r="M24" s="2">
        <f>SUMIF(A:A,A24,L:L)</f>
        <v>3275.3603160776511</v>
      </c>
      <c r="N24" s="3">
        <f t="shared" si="3"/>
        <v>1.0648213342221503E-2</v>
      </c>
      <c r="O24" s="6">
        <f t="shared" si="4"/>
        <v>93.912468492237508</v>
      </c>
      <c r="P24" s="3" t="str">
        <f t="shared" si="5"/>
        <v/>
      </c>
      <c r="Q24" s="3" t="str">
        <f>IF(ISNUMBER(P24),SUMIF(A:A,A24,P:P),"")</f>
        <v/>
      </c>
      <c r="R24" s="3" t="str">
        <f t="shared" si="6"/>
        <v/>
      </c>
      <c r="S24" s="7" t="str">
        <f t="shared" si="7"/>
        <v/>
      </c>
    </row>
    <row r="25" spans="1:19" x14ac:dyDescent="0.3">
      <c r="A25" s="1">
        <v>6</v>
      </c>
      <c r="B25" s="5">
        <v>0.59722222222222221</v>
      </c>
      <c r="C25" s="1" t="s">
        <v>19</v>
      </c>
      <c r="D25" s="1">
        <v>4</v>
      </c>
      <c r="E25" s="1">
        <v>1</v>
      </c>
      <c r="F25" s="1" t="s">
        <v>37</v>
      </c>
      <c r="G25" s="1">
        <v>67.239999999999995</v>
      </c>
      <c r="H25" s="1">
        <f>1+COUNTIFS(A:A,A25,G:G,"&gt;"&amp;G25)</f>
        <v>1</v>
      </c>
      <c r="I25" s="2">
        <f>AVERAGEIF(A:A,A25,G:G)</f>
        <v>48.25692307692308</v>
      </c>
      <c r="J25" s="2">
        <f t="shared" si="0"/>
        <v>18.983076923076915</v>
      </c>
      <c r="K25" s="2">
        <f t="shared" si="1"/>
        <v>108.98307692307691</v>
      </c>
      <c r="L25" s="2">
        <f t="shared" si="2"/>
        <v>691.58399765073659</v>
      </c>
      <c r="M25" s="2">
        <f>SUMIF(A:A,A25,L:L)</f>
        <v>3588.2777832060387</v>
      </c>
      <c r="N25" s="3">
        <f t="shared" si="3"/>
        <v>0.1927342417266322</v>
      </c>
      <c r="O25" s="6">
        <f t="shared" si="4"/>
        <v>5.1884916299324049</v>
      </c>
      <c r="P25" s="3">
        <f t="shared" si="5"/>
        <v>0.1927342417266322</v>
      </c>
      <c r="Q25" s="3">
        <f>IF(ISNUMBER(P25),SUMIF(A:A,A25,P:P),"")</f>
        <v>0.84607156600255506</v>
      </c>
      <c r="R25" s="3">
        <f t="shared" si="6"/>
        <v>0.22779898234524779</v>
      </c>
      <c r="S25" s="7">
        <f t="shared" si="7"/>
        <v>4.3898352385280592</v>
      </c>
    </row>
    <row r="26" spans="1:19" x14ac:dyDescent="0.3">
      <c r="A26" s="1">
        <v>6</v>
      </c>
      <c r="B26" s="5">
        <v>0.59722222222222221</v>
      </c>
      <c r="C26" s="1" t="s">
        <v>19</v>
      </c>
      <c r="D26" s="1">
        <v>4</v>
      </c>
      <c r="E26" s="1">
        <v>4</v>
      </c>
      <c r="F26" s="1" t="s">
        <v>40</v>
      </c>
      <c r="G26" s="1">
        <v>63.21</v>
      </c>
      <c r="H26" s="1">
        <f>1+COUNTIFS(A:A,A26,G:G,"&gt;"&amp;G26)</f>
        <v>2</v>
      </c>
      <c r="I26" s="2">
        <f>AVERAGEIF(A:A,A26,G:G)</f>
        <v>48.25692307692308</v>
      </c>
      <c r="J26" s="2">
        <f t="shared" si="0"/>
        <v>14.953076923076921</v>
      </c>
      <c r="K26" s="2">
        <f t="shared" si="1"/>
        <v>104.95307692307692</v>
      </c>
      <c r="L26" s="2">
        <f t="shared" si="2"/>
        <v>543.04088696900101</v>
      </c>
      <c r="M26" s="2">
        <f>SUMIF(A:A,A26,L:L)</f>
        <v>3588.2777832060387</v>
      </c>
      <c r="N26" s="3">
        <f t="shared" si="3"/>
        <v>0.15133747156102481</v>
      </c>
      <c r="O26" s="6">
        <f t="shared" si="4"/>
        <v>6.6077488257543893</v>
      </c>
      <c r="P26" s="3">
        <f t="shared" si="5"/>
        <v>0.15133747156102481</v>
      </c>
      <c r="Q26" s="3">
        <f>IF(ISNUMBER(P26),SUMIF(A:A,A26,P:P),"")</f>
        <v>0.84607156600255506</v>
      </c>
      <c r="R26" s="3">
        <f t="shared" si="6"/>
        <v>0.17887076890676146</v>
      </c>
      <c r="S26" s="7">
        <f t="shared" si="7"/>
        <v>5.5906283967575607</v>
      </c>
    </row>
    <row r="27" spans="1:19" x14ac:dyDescent="0.3">
      <c r="A27" s="1">
        <v>6</v>
      </c>
      <c r="B27" s="5">
        <v>0.59722222222222221</v>
      </c>
      <c r="C27" s="1" t="s">
        <v>19</v>
      </c>
      <c r="D27" s="1">
        <v>4</v>
      </c>
      <c r="E27" s="1">
        <v>3</v>
      </c>
      <c r="F27" s="1" t="s">
        <v>39</v>
      </c>
      <c r="G27" s="1">
        <v>56.99</v>
      </c>
      <c r="H27" s="1">
        <f>1+COUNTIFS(A:A,A27,G:G,"&gt;"&amp;G27)</f>
        <v>3</v>
      </c>
      <c r="I27" s="2">
        <f>AVERAGEIF(A:A,A27,G:G)</f>
        <v>48.25692307692308</v>
      </c>
      <c r="J27" s="2">
        <f t="shared" si="0"/>
        <v>8.7330769230769221</v>
      </c>
      <c r="K27" s="2">
        <f t="shared" si="1"/>
        <v>98.733076923076922</v>
      </c>
      <c r="L27" s="2">
        <f t="shared" si="2"/>
        <v>373.89859167149081</v>
      </c>
      <c r="M27" s="2">
        <f>SUMIF(A:A,A27,L:L)</f>
        <v>3588.2777832060387</v>
      </c>
      <c r="N27" s="3">
        <f t="shared" si="3"/>
        <v>0.10420001300384875</v>
      </c>
      <c r="O27" s="6">
        <f t="shared" si="4"/>
        <v>9.5969277850576074</v>
      </c>
      <c r="P27" s="3">
        <f t="shared" si="5"/>
        <v>0.10420001300384875</v>
      </c>
      <c r="Q27" s="3">
        <f>IF(ISNUMBER(P27),SUMIF(A:A,A27,P:P),"")</f>
        <v>0.84607156600255506</v>
      </c>
      <c r="R27" s="3">
        <f t="shared" si="6"/>
        <v>0.12315744576568606</v>
      </c>
      <c r="S27" s="7">
        <f t="shared" si="7"/>
        <v>8.1196877199171222</v>
      </c>
    </row>
    <row r="28" spans="1:19" x14ac:dyDescent="0.3">
      <c r="A28" s="1">
        <v>6</v>
      </c>
      <c r="B28" s="5">
        <v>0.59722222222222221</v>
      </c>
      <c r="C28" s="1" t="s">
        <v>19</v>
      </c>
      <c r="D28" s="1">
        <v>4</v>
      </c>
      <c r="E28" s="1">
        <v>2</v>
      </c>
      <c r="F28" s="1" t="s">
        <v>38</v>
      </c>
      <c r="G28" s="1">
        <v>56.95</v>
      </c>
      <c r="H28" s="1">
        <f>1+COUNTIFS(A:A,A28,G:G,"&gt;"&amp;G28)</f>
        <v>4</v>
      </c>
      <c r="I28" s="2">
        <f>AVERAGEIF(A:A,A28,G:G)</f>
        <v>48.25692307692308</v>
      </c>
      <c r="J28" s="2">
        <f t="shared" si="0"/>
        <v>8.6930769230769229</v>
      </c>
      <c r="K28" s="2">
        <f t="shared" si="1"/>
        <v>98.693076923076916</v>
      </c>
      <c r="L28" s="2">
        <f t="shared" si="2"/>
        <v>373.00231101847726</v>
      </c>
      <c r="M28" s="2">
        <f>SUMIF(A:A,A28,L:L)</f>
        <v>3588.2777832060387</v>
      </c>
      <c r="N28" s="3">
        <f t="shared" si="3"/>
        <v>0.10395023282874404</v>
      </c>
      <c r="O28" s="6">
        <f t="shared" si="4"/>
        <v>9.6199880730183676</v>
      </c>
      <c r="P28" s="3">
        <f t="shared" si="5"/>
        <v>0.10395023282874404</v>
      </c>
      <c r="Q28" s="3">
        <f>IF(ISNUMBER(P28),SUMIF(A:A,A28,P:P),"")</f>
        <v>0.84607156600255506</v>
      </c>
      <c r="R28" s="3">
        <f t="shared" si="6"/>
        <v>0.12286222230570754</v>
      </c>
      <c r="S28" s="7">
        <f t="shared" si="7"/>
        <v>8.1391983738645539</v>
      </c>
    </row>
    <row r="29" spans="1:19" x14ac:dyDescent="0.3">
      <c r="A29" s="1">
        <v>6</v>
      </c>
      <c r="B29" s="5">
        <v>0.59722222222222221</v>
      </c>
      <c r="C29" s="1" t="s">
        <v>19</v>
      </c>
      <c r="D29" s="1">
        <v>4</v>
      </c>
      <c r="E29" s="1">
        <v>6</v>
      </c>
      <c r="F29" s="1" t="s">
        <v>42</v>
      </c>
      <c r="G29" s="1">
        <v>54.94</v>
      </c>
      <c r="H29" s="1">
        <f>1+COUNTIFS(A:A,A29,G:G,"&gt;"&amp;G29)</f>
        <v>5</v>
      </c>
      <c r="I29" s="2">
        <f>AVERAGEIF(A:A,A29,G:G)</f>
        <v>48.25692307692308</v>
      </c>
      <c r="J29" s="2">
        <f t="shared" si="0"/>
        <v>6.6830769230769178</v>
      </c>
      <c r="K29" s="2">
        <f t="shared" si="1"/>
        <v>96.683076923076925</v>
      </c>
      <c r="L29" s="2">
        <f t="shared" si="2"/>
        <v>330.62493809776521</v>
      </c>
      <c r="M29" s="2">
        <f>SUMIF(A:A,A29,L:L)</f>
        <v>3588.2777832060387</v>
      </c>
      <c r="N29" s="3">
        <f t="shared" si="3"/>
        <v>9.2140285137668435E-2</v>
      </c>
      <c r="O29" s="6">
        <f t="shared" si="4"/>
        <v>10.853016121079746</v>
      </c>
      <c r="P29" s="3">
        <f t="shared" si="5"/>
        <v>9.2140285137668435E-2</v>
      </c>
      <c r="Q29" s="3">
        <f>IF(ISNUMBER(P29),SUMIF(A:A,A29,P:P),"")</f>
        <v>0.84607156600255506</v>
      </c>
      <c r="R29" s="3">
        <f t="shared" si="6"/>
        <v>0.10890365406440118</v>
      </c>
      <c r="S29" s="7">
        <f t="shared" si="7"/>
        <v>9.1824283454129159</v>
      </c>
    </row>
    <row r="30" spans="1:19" x14ac:dyDescent="0.3">
      <c r="A30" s="1">
        <v>6</v>
      </c>
      <c r="B30" s="5">
        <v>0.59722222222222221</v>
      </c>
      <c r="C30" s="1" t="s">
        <v>19</v>
      </c>
      <c r="D30" s="1">
        <v>4</v>
      </c>
      <c r="E30" s="1">
        <v>7</v>
      </c>
      <c r="F30" s="1" t="s">
        <v>43</v>
      </c>
      <c r="G30" s="1">
        <v>52.54</v>
      </c>
      <c r="H30" s="1">
        <f>1+COUNTIFS(A:A,A30,G:G,"&gt;"&amp;G30)</f>
        <v>6</v>
      </c>
      <c r="I30" s="2">
        <f>AVERAGEIF(A:A,A30,G:G)</f>
        <v>48.25692307692308</v>
      </c>
      <c r="J30" s="2">
        <f t="shared" si="0"/>
        <v>4.2830769230769192</v>
      </c>
      <c r="K30" s="2">
        <f t="shared" si="1"/>
        <v>94.283076923076919</v>
      </c>
      <c r="L30" s="2">
        <f t="shared" si="2"/>
        <v>286.28408310168794</v>
      </c>
      <c r="M30" s="2">
        <f>SUMIF(A:A,A30,L:L)</f>
        <v>3588.2777832060387</v>
      </c>
      <c r="N30" s="3">
        <f t="shared" si="3"/>
        <v>7.9783144003388748E-2</v>
      </c>
      <c r="O30" s="6">
        <f t="shared" si="4"/>
        <v>12.533975847799699</v>
      </c>
      <c r="P30" s="3">
        <f t="shared" si="5"/>
        <v>7.9783144003388748E-2</v>
      </c>
      <c r="Q30" s="3">
        <f>IF(ISNUMBER(P30),SUMIF(A:A,A30,P:P),"")</f>
        <v>0.84607156600255506</v>
      </c>
      <c r="R30" s="3">
        <f t="shared" si="6"/>
        <v>9.429833977324302E-2</v>
      </c>
      <c r="S30" s="7">
        <f t="shared" si="7"/>
        <v>10.604640573786096</v>
      </c>
    </row>
    <row r="31" spans="1:19" x14ac:dyDescent="0.3">
      <c r="A31" s="1">
        <v>6</v>
      </c>
      <c r="B31" s="5">
        <v>0.59722222222222221</v>
      </c>
      <c r="C31" s="1" t="s">
        <v>19</v>
      </c>
      <c r="D31" s="1">
        <v>4</v>
      </c>
      <c r="E31" s="1">
        <v>11</v>
      </c>
      <c r="F31" s="1" t="s">
        <v>47</v>
      </c>
      <c r="G31" s="1">
        <v>49.75</v>
      </c>
      <c r="H31" s="1">
        <f>1+COUNTIFS(A:A,A31,G:G,"&gt;"&amp;G31)</f>
        <v>7</v>
      </c>
      <c r="I31" s="2">
        <f>AVERAGEIF(A:A,A31,G:G)</f>
        <v>48.25692307692308</v>
      </c>
      <c r="J31" s="2">
        <f t="shared" si="0"/>
        <v>1.4930769230769201</v>
      </c>
      <c r="K31" s="2">
        <f t="shared" si="1"/>
        <v>91.493076923076927</v>
      </c>
      <c r="L31" s="2">
        <f t="shared" si="2"/>
        <v>242.15659783842523</v>
      </c>
      <c r="M31" s="2">
        <f>SUMIF(A:A,A31,L:L)</f>
        <v>3588.2777832060387</v>
      </c>
      <c r="N31" s="3">
        <f t="shared" si="3"/>
        <v>6.7485465861024899E-2</v>
      </c>
      <c r="O31" s="6">
        <f t="shared" si="4"/>
        <v>14.818005436301407</v>
      </c>
      <c r="P31" s="3">
        <f t="shared" si="5"/>
        <v>6.7485465861024899E-2</v>
      </c>
      <c r="Q31" s="3">
        <f>IF(ISNUMBER(P31),SUMIF(A:A,A31,P:P),"")</f>
        <v>0.84607156600255506</v>
      </c>
      <c r="R31" s="3">
        <f t="shared" si="6"/>
        <v>7.9763306761240452E-2</v>
      </c>
      <c r="S31" s="7">
        <f t="shared" si="7"/>
        <v>12.537093064525907</v>
      </c>
    </row>
    <row r="32" spans="1:19" x14ac:dyDescent="0.3">
      <c r="A32" s="1">
        <v>6</v>
      </c>
      <c r="B32" s="5">
        <v>0.59722222222222221</v>
      </c>
      <c r="C32" s="1" t="s">
        <v>19</v>
      </c>
      <c r="D32" s="1">
        <v>4</v>
      </c>
      <c r="E32" s="1">
        <v>5</v>
      </c>
      <c r="F32" s="1" t="s">
        <v>41</v>
      </c>
      <c r="G32" s="1">
        <v>46.17</v>
      </c>
      <c r="H32" s="1">
        <f>1+COUNTIFS(A:A,A32,G:G,"&gt;"&amp;G32)</f>
        <v>8</v>
      </c>
      <c r="I32" s="2">
        <f>AVERAGEIF(A:A,A32,G:G)</f>
        <v>48.25692307692308</v>
      </c>
      <c r="J32" s="2">
        <f t="shared" si="0"/>
        <v>-2.0869230769230782</v>
      </c>
      <c r="K32" s="2">
        <f t="shared" si="1"/>
        <v>87.913076923076915</v>
      </c>
      <c r="L32" s="2">
        <f t="shared" si="2"/>
        <v>195.34839694172604</v>
      </c>
      <c r="M32" s="2">
        <f>SUMIF(A:A,A32,L:L)</f>
        <v>3588.2777832060387</v>
      </c>
      <c r="N32" s="3">
        <f t="shared" si="3"/>
        <v>5.4440711880223223E-2</v>
      </c>
      <c r="O32" s="6">
        <f t="shared" si="4"/>
        <v>18.368606240861297</v>
      </c>
      <c r="P32" s="3">
        <f t="shared" si="5"/>
        <v>5.4440711880223223E-2</v>
      </c>
      <c r="Q32" s="3">
        <f>IF(ISNUMBER(P32),SUMIF(A:A,A32,P:P),"")</f>
        <v>0.84607156600255506</v>
      </c>
      <c r="R32" s="3">
        <f t="shared" si="6"/>
        <v>6.4345280077712494E-2</v>
      </c>
      <c r="S32" s="7">
        <f t="shared" si="7"/>
        <v>15.541155447489825</v>
      </c>
    </row>
    <row r="33" spans="1:19" x14ac:dyDescent="0.3">
      <c r="A33" s="1">
        <v>6</v>
      </c>
      <c r="B33" s="5">
        <v>0.59722222222222221</v>
      </c>
      <c r="C33" s="1" t="s">
        <v>19</v>
      </c>
      <c r="D33" s="1">
        <v>4</v>
      </c>
      <c r="E33" s="1">
        <v>8</v>
      </c>
      <c r="F33" s="1" t="s">
        <v>44</v>
      </c>
      <c r="G33" s="1">
        <v>42.02</v>
      </c>
      <c r="H33" s="1">
        <f>1+COUNTIFS(A:A,A33,G:G,"&gt;"&amp;G33)</f>
        <v>9</v>
      </c>
      <c r="I33" s="2">
        <f>AVERAGEIF(A:A,A33,G:G)</f>
        <v>48.25692307692308</v>
      </c>
      <c r="J33" s="2">
        <f t="shared" si="0"/>
        <v>-6.2369230769230768</v>
      </c>
      <c r="K33" s="2">
        <f t="shared" si="1"/>
        <v>83.763076923076923</v>
      </c>
      <c r="L33" s="2">
        <f t="shared" si="2"/>
        <v>152.28969808857474</v>
      </c>
      <c r="M33" s="2">
        <f>SUMIF(A:A,A33,L:L)</f>
        <v>3588.2777832060387</v>
      </c>
      <c r="N33" s="3">
        <f t="shared" si="3"/>
        <v>4.2440888718628576E-2</v>
      </c>
      <c r="O33" s="6">
        <f t="shared" si="4"/>
        <v>23.562183314061237</v>
      </c>
      <c r="P33" s="3" t="str">
        <f t="shared" si="5"/>
        <v/>
      </c>
      <c r="Q33" s="3" t="str">
        <f>IF(ISNUMBER(P33),SUMIF(A:A,A33,P:P),"")</f>
        <v/>
      </c>
      <c r="R33" s="3" t="str">
        <f t="shared" si="6"/>
        <v/>
      </c>
      <c r="S33" s="7" t="str">
        <f t="shared" si="7"/>
        <v/>
      </c>
    </row>
    <row r="34" spans="1:19" x14ac:dyDescent="0.3">
      <c r="A34" s="1">
        <v>6</v>
      </c>
      <c r="B34" s="5">
        <v>0.59722222222222221</v>
      </c>
      <c r="C34" s="1" t="s">
        <v>19</v>
      </c>
      <c r="D34" s="1">
        <v>4</v>
      </c>
      <c r="E34" s="1">
        <v>9</v>
      </c>
      <c r="F34" s="1" t="s">
        <v>45</v>
      </c>
      <c r="G34" s="1">
        <v>41.96</v>
      </c>
      <c r="H34" s="1">
        <f>1+COUNTIFS(A:A,A34,G:G,"&gt;"&amp;G34)</f>
        <v>10</v>
      </c>
      <c r="I34" s="2">
        <f>AVERAGEIF(A:A,A34,G:G)</f>
        <v>48.25692307692308</v>
      </c>
      <c r="J34" s="2">
        <f t="shared" si="0"/>
        <v>-6.2969230769230791</v>
      </c>
      <c r="K34" s="2">
        <f t="shared" si="1"/>
        <v>83.703076923076921</v>
      </c>
      <c r="L34" s="2">
        <f t="shared" si="2"/>
        <v>151.74244082955985</v>
      </c>
      <c r="M34" s="2">
        <f>SUMIF(A:A,A34,L:L)</f>
        <v>3588.2777832060387</v>
      </c>
      <c r="N34" s="3">
        <f t="shared" si="3"/>
        <v>4.228837620647688E-2</v>
      </c>
      <c r="O34" s="6">
        <f t="shared" si="4"/>
        <v>23.647160040324277</v>
      </c>
      <c r="P34" s="3" t="str">
        <f t="shared" si="5"/>
        <v/>
      </c>
      <c r="Q34" s="3" t="str">
        <f>IF(ISNUMBER(P34),SUMIF(A:A,A34,P:P),"")</f>
        <v/>
      </c>
      <c r="R34" s="3" t="str">
        <f t="shared" si="6"/>
        <v/>
      </c>
      <c r="S34" s="7" t="str">
        <f t="shared" si="7"/>
        <v/>
      </c>
    </row>
    <row r="35" spans="1:19" x14ac:dyDescent="0.3">
      <c r="A35" s="1">
        <v>6</v>
      </c>
      <c r="B35" s="5">
        <v>0.59722222222222221</v>
      </c>
      <c r="C35" s="1" t="s">
        <v>19</v>
      </c>
      <c r="D35" s="1">
        <v>4</v>
      </c>
      <c r="E35" s="1">
        <v>12</v>
      </c>
      <c r="F35" s="1" t="s">
        <v>48</v>
      </c>
      <c r="G35" s="1">
        <v>32.01</v>
      </c>
      <c r="H35" s="1">
        <f>1+COUNTIFS(A:A,A35,G:G,"&gt;"&amp;G35)</f>
        <v>11</v>
      </c>
      <c r="I35" s="2">
        <f>AVERAGEIF(A:A,A35,G:G)</f>
        <v>48.25692307692308</v>
      </c>
      <c r="J35" s="2">
        <f t="shared" si="0"/>
        <v>-16.246923076923082</v>
      </c>
      <c r="K35" s="2">
        <f t="shared" si="1"/>
        <v>73.753076923076918</v>
      </c>
      <c r="L35" s="2">
        <f t="shared" si="2"/>
        <v>83.528226394331213</v>
      </c>
      <c r="M35" s="2">
        <f>SUMIF(A:A,A35,L:L)</f>
        <v>3588.2777832060387</v>
      </c>
      <c r="N35" s="3">
        <f t="shared" si="3"/>
        <v>2.327808253454134E-2</v>
      </c>
      <c r="O35" s="6">
        <f t="shared" si="4"/>
        <v>42.958864782618726</v>
      </c>
      <c r="P35" s="3" t="str">
        <f t="shared" si="5"/>
        <v/>
      </c>
      <c r="Q35" s="3" t="str">
        <f>IF(ISNUMBER(P35),SUMIF(A:A,A35,P:P),"")</f>
        <v/>
      </c>
      <c r="R35" s="3" t="str">
        <f t="shared" si="6"/>
        <v/>
      </c>
      <c r="S35" s="7" t="str">
        <f t="shared" si="7"/>
        <v/>
      </c>
    </row>
    <row r="36" spans="1:19" x14ac:dyDescent="0.3">
      <c r="A36" s="1">
        <v>6</v>
      </c>
      <c r="B36" s="5">
        <v>0.59722222222222221</v>
      </c>
      <c r="C36" s="1" t="s">
        <v>19</v>
      </c>
      <c r="D36" s="1">
        <v>4</v>
      </c>
      <c r="E36" s="1">
        <v>13</v>
      </c>
      <c r="F36" s="1" t="s">
        <v>49</v>
      </c>
      <c r="G36" s="1">
        <v>31.97</v>
      </c>
      <c r="H36" s="1">
        <f>1+COUNTIFS(A:A,A36,G:G,"&gt;"&amp;G36)</f>
        <v>12</v>
      </c>
      <c r="I36" s="2">
        <f>AVERAGEIF(A:A,A36,G:G)</f>
        <v>48.25692307692308</v>
      </c>
      <c r="J36" s="2">
        <f t="shared" si="0"/>
        <v>-16.286923076923081</v>
      </c>
      <c r="K36" s="2">
        <f t="shared" si="1"/>
        <v>73.713076923076926</v>
      </c>
      <c r="L36" s="2">
        <f t="shared" si="2"/>
        <v>83.327999019943235</v>
      </c>
      <c r="M36" s="2">
        <f>SUMIF(A:A,A36,L:L)</f>
        <v>3588.2777832060387</v>
      </c>
      <c r="N36" s="3">
        <f t="shared" si="3"/>
        <v>2.3222282123735609E-2</v>
      </c>
      <c r="O36" s="6">
        <f t="shared" si="4"/>
        <v>43.06208987866421</v>
      </c>
      <c r="P36" s="3" t="str">
        <f t="shared" si="5"/>
        <v/>
      </c>
      <c r="Q36" s="3" t="str">
        <f>IF(ISNUMBER(P36),SUMIF(A:A,A36,P:P),"")</f>
        <v/>
      </c>
      <c r="R36" s="3" t="str">
        <f t="shared" si="6"/>
        <v/>
      </c>
      <c r="S36" s="7" t="str">
        <f t="shared" si="7"/>
        <v/>
      </c>
    </row>
    <row r="37" spans="1:19" x14ac:dyDescent="0.3">
      <c r="A37" s="1">
        <v>6</v>
      </c>
      <c r="B37" s="5">
        <v>0.59722222222222221</v>
      </c>
      <c r="C37" s="1" t="s">
        <v>19</v>
      </c>
      <c r="D37" s="1">
        <v>4</v>
      </c>
      <c r="E37" s="1">
        <v>10</v>
      </c>
      <c r="F37" s="1" t="s">
        <v>46</v>
      </c>
      <c r="G37" s="1">
        <v>31.59</v>
      </c>
      <c r="H37" s="1">
        <f>1+COUNTIFS(A:A,A37,G:G,"&gt;"&amp;G37)</f>
        <v>13</v>
      </c>
      <c r="I37" s="2">
        <f>AVERAGEIF(A:A,A37,G:G)</f>
        <v>48.25692307692308</v>
      </c>
      <c r="J37" s="2">
        <f t="shared" si="0"/>
        <v>-16.66692307692308</v>
      </c>
      <c r="K37" s="2">
        <f t="shared" si="1"/>
        <v>73.333076923076916</v>
      </c>
      <c r="L37" s="2">
        <f t="shared" si="2"/>
        <v>81.449615584320057</v>
      </c>
      <c r="M37" s="2">
        <f>SUMIF(A:A,A37,L:L)</f>
        <v>3588.2777832060387</v>
      </c>
      <c r="N37" s="3">
        <f t="shared" si="3"/>
        <v>2.2698804414062617E-2</v>
      </c>
      <c r="O37" s="6">
        <f t="shared" si="4"/>
        <v>44.055183777893994</v>
      </c>
      <c r="P37" s="3" t="str">
        <f t="shared" si="5"/>
        <v/>
      </c>
      <c r="Q37" s="3" t="str">
        <f>IF(ISNUMBER(P37),SUMIF(A:A,A37,P:P),"")</f>
        <v/>
      </c>
      <c r="R37" s="3" t="str">
        <f t="shared" si="6"/>
        <v/>
      </c>
      <c r="S37" s="7" t="str">
        <f t="shared" si="7"/>
        <v/>
      </c>
    </row>
    <row r="38" spans="1:19" x14ac:dyDescent="0.3">
      <c r="A38" s="1">
        <v>9</v>
      </c>
      <c r="B38" s="5">
        <v>0.62152777777777779</v>
      </c>
      <c r="C38" s="1" t="s">
        <v>19</v>
      </c>
      <c r="D38" s="1">
        <v>5</v>
      </c>
      <c r="E38" s="1">
        <v>2</v>
      </c>
      <c r="F38" s="1" t="s">
        <v>51</v>
      </c>
      <c r="G38" s="1">
        <v>70.34</v>
      </c>
      <c r="H38" s="1">
        <f>1+COUNTIFS(A:A,A38,G:G,"&gt;"&amp;G38)</f>
        <v>1</v>
      </c>
      <c r="I38" s="2">
        <f>AVERAGEIF(A:A,A38,G:G)</f>
        <v>47.638333333333328</v>
      </c>
      <c r="J38" s="2">
        <f t="shared" ref="J38:J49" si="8">G38-I38</f>
        <v>22.701666666666675</v>
      </c>
      <c r="K38" s="2">
        <f t="shared" ref="K38:K49" si="9">90+J38</f>
        <v>112.70166666666668</v>
      </c>
      <c r="L38" s="2">
        <f t="shared" ref="L38:L49" si="10">EXP(0.06*K38)</f>
        <v>864.45564785862484</v>
      </c>
      <c r="M38" s="2">
        <f>SUMIF(A:A,A38,L:L)</f>
        <v>3633.1298673244696</v>
      </c>
      <c r="N38" s="3">
        <f t="shared" ref="N38:N49" si="11">L38/M38</f>
        <v>0.2379368972282932</v>
      </c>
      <c r="O38" s="6">
        <f t="shared" ref="O38:O49" si="12">1/N38</f>
        <v>4.2027949916507925</v>
      </c>
      <c r="P38" s="3">
        <f t="shared" ref="P38:P49" si="13">IF(O38&gt;21,"",N38)</f>
        <v>0.2379368972282932</v>
      </c>
      <c r="Q38" s="3">
        <f>IF(ISNUMBER(P38),SUMIF(A:A,A38,P:P),"")</f>
        <v>0.90610240420574584</v>
      </c>
      <c r="R38" s="3">
        <f t="shared" ref="R38:R49" si="14">IFERROR(P38*(1/Q38),"")</f>
        <v>0.26259382617669957</v>
      </c>
      <c r="S38" s="7">
        <f t="shared" ref="S38:S49" si="15">IFERROR(1/R38,"")</f>
        <v>3.8081626463186504</v>
      </c>
    </row>
    <row r="39" spans="1:19" x14ac:dyDescent="0.3">
      <c r="A39" s="1">
        <v>9</v>
      </c>
      <c r="B39" s="5">
        <v>0.62152777777777779</v>
      </c>
      <c r="C39" s="1" t="s">
        <v>19</v>
      </c>
      <c r="D39" s="1">
        <v>5</v>
      </c>
      <c r="E39" s="1">
        <v>3</v>
      </c>
      <c r="F39" s="1" t="s">
        <v>52</v>
      </c>
      <c r="G39" s="1">
        <v>62.74</v>
      </c>
      <c r="H39" s="1">
        <f>1+COUNTIFS(A:A,A39,G:G,"&gt;"&amp;G39)</f>
        <v>2</v>
      </c>
      <c r="I39" s="2">
        <f>AVERAGEIF(A:A,A39,G:G)</f>
        <v>47.638333333333328</v>
      </c>
      <c r="J39" s="2">
        <f t="shared" si="8"/>
        <v>15.101666666666674</v>
      </c>
      <c r="K39" s="2">
        <f t="shared" si="9"/>
        <v>105.10166666666667</v>
      </c>
      <c r="L39" s="2">
        <f t="shared" si="10"/>
        <v>547.9039511707864</v>
      </c>
      <c r="M39" s="2">
        <f>SUMIF(A:A,A39,L:L)</f>
        <v>3633.1298673244696</v>
      </c>
      <c r="N39" s="3">
        <f t="shared" si="11"/>
        <v>0.15080769781958744</v>
      </c>
      <c r="O39" s="6">
        <f t="shared" si="12"/>
        <v>6.6309612470598731</v>
      </c>
      <c r="P39" s="3">
        <f t="shared" si="13"/>
        <v>0.15080769781958744</v>
      </c>
      <c r="Q39" s="3">
        <f>IF(ISNUMBER(P39),SUMIF(A:A,A39,P:P),"")</f>
        <v>0.90610240420574584</v>
      </c>
      <c r="R39" s="3">
        <f t="shared" si="14"/>
        <v>0.16643560056744316</v>
      </c>
      <c r="S39" s="7">
        <f t="shared" si="15"/>
        <v>6.0083299281560807</v>
      </c>
    </row>
    <row r="40" spans="1:19" x14ac:dyDescent="0.3">
      <c r="A40" s="1">
        <v>9</v>
      </c>
      <c r="B40" s="5">
        <v>0.62152777777777779</v>
      </c>
      <c r="C40" s="1" t="s">
        <v>19</v>
      </c>
      <c r="D40" s="1">
        <v>5</v>
      </c>
      <c r="E40" s="1">
        <v>1</v>
      </c>
      <c r="F40" s="1" t="s">
        <v>50</v>
      </c>
      <c r="G40" s="1">
        <v>58.05</v>
      </c>
      <c r="H40" s="1">
        <f>1+COUNTIFS(A:A,A40,G:G,"&gt;"&amp;G40)</f>
        <v>3</v>
      </c>
      <c r="I40" s="2">
        <f>AVERAGEIF(A:A,A40,G:G)</f>
        <v>47.638333333333328</v>
      </c>
      <c r="J40" s="2">
        <f t="shared" si="8"/>
        <v>10.411666666666669</v>
      </c>
      <c r="K40" s="2">
        <f t="shared" si="9"/>
        <v>100.41166666666666</v>
      </c>
      <c r="L40" s="2">
        <f t="shared" si="10"/>
        <v>413.51756814243407</v>
      </c>
      <c r="M40" s="2">
        <f>SUMIF(A:A,A40,L:L)</f>
        <v>3633.1298673244696</v>
      </c>
      <c r="N40" s="3">
        <f t="shared" si="11"/>
        <v>0.11381854853621268</v>
      </c>
      <c r="O40" s="6">
        <f t="shared" si="12"/>
        <v>8.7859141841177006</v>
      </c>
      <c r="P40" s="3">
        <f t="shared" si="13"/>
        <v>0.11381854853621268</v>
      </c>
      <c r="Q40" s="3">
        <f>IF(ISNUMBER(P40),SUMIF(A:A,A40,P:P),"")</f>
        <v>0.90610240420574584</v>
      </c>
      <c r="R40" s="3">
        <f t="shared" si="14"/>
        <v>0.12561333907504815</v>
      </c>
      <c r="S40" s="7">
        <f t="shared" si="15"/>
        <v>7.9609379653744119</v>
      </c>
    </row>
    <row r="41" spans="1:19" x14ac:dyDescent="0.3">
      <c r="A41" s="1">
        <v>9</v>
      </c>
      <c r="B41" s="5">
        <v>0.62152777777777779</v>
      </c>
      <c r="C41" s="1" t="s">
        <v>19</v>
      </c>
      <c r="D41" s="1">
        <v>5</v>
      </c>
      <c r="E41" s="1">
        <v>9</v>
      </c>
      <c r="F41" s="1" t="s">
        <v>57</v>
      </c>
      <c r="G41" s="1">
        <v>57.53</v>
      </c>
      <c r="H41" s="1">
        <f>1+COUNTIFS(A:A,A41,G:G,"&gt;"&amp;G41)</f>
        <v>4</v>
      </c>
      <c r="I41" s="2">
        <f>AVERAGEIF(A:A,A41,G:G)</f>
        <v>47.638333333333328</v>
      </c>
      <c r="J41" s="2">
        <f t="shared" si="8"/>
        <v>9.8916666666666728</v>
      </c>
      <c r="K41" s="2">
        <f t="shared" si="9"/>
        <v>99.89166666666668</v>
      </c>
      <c r="L41" s="2">
        <f t="shared" si="10"/>
        <v>400.81501033299031</v>
      </c>
      <c r="M41" s="2">
        <f>SUMIF(A:A,A41,L:L)</f>
        <v>3633.1298673244696</v>
      </c>
      <c r="N41" s="3">
        <f t="shared" si="11"/>
        <v>0.11032223591505161</v>
      </c>
      <c r="O41" s="6">
        <f t="shared" si="12"/>
        <v>9.0643558091951881</v>
      </c>
      <c r="P41" s="3">
        <f t="shared" si="13"/>
        <v>0.11032223591505161</v>
      </c>
      <c r="Q41" s="3">
        <f>IF(ISNUMBER(P41),SUMIF(A:A,A41,P:P),"")</f>
        <v>0.90610240420574584</v>
      </c>
      <c r="R41" s="3">
        <f t="shared" si="14"/>
        <v>0.12175471050841742</v>
      </c>
      <c r="S41" s="7">
        <f t="shared" si="15"/>
        <v>8.213234591288078</v>
      </c>
    </row>
    <row r="42" spans="1:19" x14ac:dyDescent="0.3">
      <c r="A42" s="1">
        <v>9</v>
      </c>
      <c r="B42" s="5">
        <v>0.62152777777777779</v>
      </c>
      <c r="C42" s="1" t="s">
        <v>19</v>
      </c>
      <c r="D42" s="1">
        <v>5</v>
      </c>
      <c r="E42" s="1">
        <v>6</v>
      </c>
      <c r="F42" s="1" t="s">
        <v>54</v>
      </c>
      <c r="G42" s="1">
        <v>56.1</v>
      </c>
      <c r="H42" s="1">
        <f>1+COUNTIFS(A:A,A42,G:G,"&gt;"&amp;G42)</f>
        <v>5</v>
      </c>
      <c r="I42" s="2">
        <f>AVERAGEIF(A:A,A42,G:G)</f>
        <v>47.638333333333328</v>
      </c>
      <c r="J42" s="2">
        <f t="shared" si="8"/>
        <v>8.4616666666666731</v>
      </c>
      <c r="K42" s="2">
        <f t="shared" si="9"/>
        <v>98.461666666666673</v>
      </c>
      <c r="L42" s="2">
        <f t="shared" si="10"/>
        <v>367.85910573245167</v>
      </c>
      <c r="M42" s="2">
        <f>SUMIF(A:A,A42,L:L)</f>
        <v>3633.1298673244696</v>
      </c>
      <c r="N42" s="3">
        <f t="shared" si="11"/>
        <v>0.10125129548516595</v>
      </c>
      <c r="O42" s="6">
        <f t="shared" si="12"/>
        <v>9.8764168419603795</v>
      </c>
      <c r="P42" s="3">
        <f t="shared" si="13"/>
        <v>0.10125129548516595</v>
      </c>
      <c r="Q42" s="3">
        <f>IF(ISNUMBER(P42),SUMIF(A:A,A42,P:P),"")</f>
        <v>0.90610240420574584</v>
      </c>
      <c r="R42" s="3">
        <f t="shared" si="14"/>
        <v>0.11174376650497789</v>
      </c>
      <c r="S42" s="7">
        <f t="shared" si="15"/>
        <v>8.9490450454384192</v>
      </c>
    </row>
    <row r="43" spans="1:19" x14ac:dyDescent="0.3">
      <c r="A43" s="1">
        <v>9</v>
      </c>
      <c r="B43" s="5">
        <v>0.62152777777777779</v>
      </c>
      <c r="C43" s="1" t="s">
        <v>19</v>
      </c>
      <c r="D43" s="1">
        <v>5</v>
      </c>
      <c r="E43" s="1">
        <v>5</v>
      </c>
      <c r="F43" s="1" t="s">
        <v>53</v>
      </c>
      <c r="G43" s="1">
        <v>52.11</v>
      </c>
      <c r="H43" s="1">
        <f>1+COUNTIFS(A:A,A43,G:G,"&gt;"&amp;G43)</f>
        <v>6</v>
      </c>
      <c r="I43" s="2">
        <f>AVERAGEIF(A:A,A43,G:G)</f>
        <v>47.638333333333328</v>
      </c>
      <c r="J43" s="2">
        <f t="shared" si="8"/>
        <v>4.4716666666666711</v>
      </c>
      <c r="K43" s="2">
        <f t="shared" si="9"/>
        <v>94.471666666666664</v>
      </c>
      <c r="L43" s="2">
        <f t="shared" si="10"/>
        <v>289.54189454578176</v>
      </c>
      <c r="M43" s="2">
        <f>SUMIF(A:A,A43,L:L)</f>
        <v>3633.1298673244696</v>
      </c>
      <c r="N43" s="3">
        <f t="shared" si="11"/>
        <v>7.9694892591056166E-2</v>
      </c>
      <c r="O43" s="6">
        <f t="shared" si="12"/>
        <v>12.547855546168662</v>
      </c>
      <c r="P43" s="3">
        <f t="shared" si="13"/>
        <v>7.9694892591056166E-2</v>
      </c>
      <c r="Q43" s="3">
        <f>IF(ISNUMBER(P43),SUMIF(A:A,A43,P:P),"")</f>
        <v>0.90610240420574584</v>
      </c>
      <c r="R43" s="3">
        <f t="shared" si="14"/>
        <v>8.7953516314652772E-2</v>
      </c>
      <c r="S43" s="7">
        <f t="shared" si="15"/>
        <v>11.369642078009827</v>
      </c>
    </row>
    <row r="44" spans="1:19" x14ac:dyDescent="0.3">
      <c r="A44" s="1">
        <v>9</v>
      </c>
      <c r="B44" s="5">
        <v>0.62152777777777779</v>
      </c>
      <c r="C44" s="1" t="s">
        <v>19</v>
      </c>
      <c r="D44" s="1">
        <v>5</v>
      </c>
      <c r="E44" s="1">
        <v>8</v>
      </c>
      <c r="F44" s="1" t="s">
        <v>56</v>
      </c>
      <c r="G44" s="1">
        <v>48.48</v>
      </c>
      <c r="H44" s="1">
        <f>1+COUNTIFS(A:A,A44,G:G,"&gt;"&amp;G44)</f>
        <v>7</v>
      </c>
      <c r="I44" s="2">
        <f>AVERAGEIF(A:A,A44,G:G)</f>
        <v>47.638333333333328</v>
      </c>
      <c r="J44" s="2">
        <f t="shared" si="8"/>
        <v>0.84166666666666856</v>
      </c>
      <c r="K44" s="2">
        <f t="shared" si="9"/>
        <v>90.841666666666669</v>
      </c>
      <c r="L44" s="2">
        <f t="shared" si="10"/>
        <v>232.87457409023634</v>
      </c>
      <c r="M44" s="2">
        <f>SUMIF(A:A,A44,L:L)</f>
        <v>3633.1298673244696</v>
      </c>
      <c r="N44" s="3">
        <f t="shared" si="11"/>
        <v>6.409750892327204E-2</v>
      </c>
      <c r="O44" s="6">
        <f t="shared" si="12"/>
        <v>15.601230325456962</v>
      </c>
      <c r="P44" s="3">
        <f t="shared" si="13"/>
        <v>6.409750892327204E-2</v>
      </c>
      <c r="Q44" s="3">
        <f>IF(ISNUMBER(P44),SUMIF(A:A,A44,P:P),"")</f>
        <v>0.90610240420574584</v>
      </c>
      <c r="R44" s="3">
        <f t="shared" si="14"/>
        <v>7.0739806699285188E-2</v>
      </c>
      <c r="S44" s="7">
        <f t="shared" si="15"/>
        <v>14.136312306464145</v>
      </c>
    </row>
    <row r="45" spans="1:19" x14ac:dyDescent="0.3">
      <c r="A45" s="1">
        <v>9</v>
      </c>
      <c r="B45" s="5">
        <v>0.62152777777777779</v>
      </c>
      <c r="C45" s="1" t="s">
        <v>19</v>
      </c>
      <c r="D45" s="1">
        <v>5</v>
      </c>
      <c r="E45" s="1">
        <v>10</v>
      </c>
      <c r="F45" s="1" t="s">
        <v>58</v>
      </c>
      <c r="G45" s="1">
        <v>43.72</v>
      </c>
      <c r="H45" s="1">
        <f>1+COUNTIFS(A:A,A45,G:G,"&gt;"&amp;G45)</f>
        <v>8</v>
      </c>
      <c r="I45" s="2">
        <f>AVERAGEIF(A:A,A45,G:G)</f>
        <v>47.638333333333328</v>
      </c>
      <c r="J45" s="2">
        <f t="shared" si="8"/>
        <v>-3.9183333333333294</v>
      </c>
      <c r="K45" s="2">
        <f t="shared" si="9"/>
        <v>86.081666666666678</v>
      </c>
      <c r="L45" s="2">
        <f t="shared" si="10"/>
        <v>175.01995570109861</v>
      </c>
      <c r="M45" s="2">
        <f>SUMIF(A:A,A45,L:L)</f>
        <v>3633.1298673244696</v>
      </c>
      <c r="N45" s="3">
        <f t="shared" si="11"/>
        <v>4.817332770710666E-2</v>
      </c>
      <c r="O45" s="6">
        <f t="shared" si="12"/>
        <v>20.758374967990374</v>
      </c>
      <c r="P45" s="3">
        <f t="shared" si="13"/>
        <v>4.817332770710666E-2</v>
      </c>
      <c r="Q45" s="3">
        <f>IF(ISNUMBER(P45),SUMIF(A:A,A45,P:P),"")</f>
        <v>0.90610240420574584</v>
      </c>
      <c r="R45" s="3">
        <f t="shared" si="14"/>
        <v>5.3165434153475764E-2</v>
      </c>
      <c r="S45" s="7">
        <f t="shared" si="15"/>
        <v>18.809213465900449</v>
      </c>
    </row>
    <row r="46" spans="1:19" x14ac:dyDescent="0.3">
      <c r="A46" s="1">
        <v>9</v>
      </c>
      <c r="B46" s="5">
        <v>0.62152777777777779</v>
      </c>
      <c r="C46" s="1" t="s">
        <v>19</v>
      </c>
      <c r="D46" s="1">
        <v>5</v>
      </c>
      <c r="E46" s="1">
        <v>7</v>
      </c>
      <c r="F46" s="1" t="s">
        <v>55</v>
      </c>
      <c r="G46" s="1">
        <v>38.270000000000003</v>
      </c>
      <c r="H46" s="1">
        <f>1+COUNTIFS(A:A,A46,G:G,"&gt;"&amp;G46)</f>
        <v>9</v>
      </c>
      <c r="I46" s="2">
        <f>AVERAGEIF(A:A,A46,G:G)</f>
        <v>47.638333333333328</v>
      </c>
      <c r="J46" s="2">
        <f t="shared" si="8"/>
        <v>-9.3683333333333252</v>
      </c>
      <c r="K46" s="2">
        <f t="shared" si="9"/>
        <v>80.631666666666675</v>
      </c>
      <c r="L46" s="2">
        <f t="shared" si="10"/>
        <v>126.20404476129914</v>
      </c>
      <c r="M46" s="2">
        <f>SUMIF(A:A,A46,L:L)</f>
        <v>3633.1298673244696</v>
      </c>
      <c r="N46" s="3">
        <f t="shared" si="11"/>
        <v>3.4737003457087828E-2</v>
      </c>
      <c r="O46" s="6">
        <f t="shared" si="12"/>
        <v>28.787745069471654</v>
      </c>
      <c r="P46" s="3" t="str">
        <f t="shared" si="13"/>
        <v/>
      </c>
      <c r="Q46" s="3" t="str">
        <f>IF(ISNUMBER(P46),SUMIF(A:A,A46,P:P),"")</f>
        <v/>
      </c>
      <c r="R46" s="3" t="str">
        <f t="shared" si="14"/>
        <v/>
      </c>
      <c r="S46" s="7" t="str">
        <f t="shared" si="15"/>
        <v/>
      </c>
    </row>
    <row r="47" spans="1:19" x14ac:dyDescent="0.3">
      <c r="A47" s="1">
        <v>9</v>
      </c>
      <c r="B47" s="5">
        <v>0.62152777777777779</v>
      </c>
      <c r="C47" s="1" t="s">
        <v>19</v>
      </c>
      <c r="D47" s="1">
        <v>5</v>
      </c>
      <c r="E47" s="1">
        <v>12</v>
      </c>
      <c r="F47" s="1" t="s">
        <v>60</v>
      </c>
      <c r="G47" s="1">
        <v>33.299999999999997</v>
      </c>
      <c r="H47" s="1">
        <f>1+COUNTIFS(A:A,A47,G:G,"&gt;"&amp;G47)</f>
        <v>10</v>
      </c>
      <c r="I47" s="2">
        <f>AVERAGEIF(A:A,A47,G:G)</f>
        <v>47.638333333333328</v>
      </c>
      <c r="J47" s="2">
        <f t="shared" si="8"/>
        <v>-14.338333333333331</v>
      </c>
      <c r="K47" s="2">
        <f t="shared" si="9"/>
        <v>75.661666666666662</v>
      </c>
      <c r="L47" s="2">
        <f t="shared" si="10"/>
        <v>93.662697095102544</v>
      </c>
      <c r="M47" s="2">
        <f>SUMIF(A:A,A47,L:L)</f>
        <v>3633.1298673244696</v>
      </c>
      <c r="N47" s="3">
        <f t="shared" si="11"/>
        <v>2.5780167655850453E-2</v>
      </c>
      <c r="O47" s="6">
        <f t="shared" si="12"/>
        <v>38.789507242520351</v>
      </c>
      <c r="P47" s="3" t="str">
        <f t="shared" si="13"/>
        <v/>
      </c>
      <c r="Q47" s="3" t="str">
        <f>IF(ISNUMBER(P47),SUMIF(A:A,A47,P:P),"")</f>
        <v/>
      </c>
      <c r="R47" s="3" t="str">
        <f t="shared" si="14"/>
        <v/>
      </c>
      <c r="S47" s="7" t="str">
        <f t="shared" si="15"/>
        <v/>
      </c>
    </row>
    <row r="48" spans="1:19" x14ac:dyDescent="0.3">
      <c r="A48" s="1">
        <v>9</v>
      </c>
      <c r="B48" s="5">
        <v>0.62152777777777779</v>
      </c>
      <c r="C48" s="1" t="s">
        <v>19</v>
      </c>
      <c r="D48" s="1">
        <v>5</v>
      </c>
      <c r="E48" s="1">
        <v>11</v>
      </c>
      <c r="F48" s="1" t="s">
        <v>59</v>
      </c>
      <c r="G48" s="1">
        <v>29.79</v>
      </c>
      <c r="H48" s="1">
        <f>1+COUNTIFS(A:A,A48,G:G,"&gt;"&amp;G48)</f>
        <v>11</v>
      </c>
      <c r="I48" s="2">
        <f>AVERAGEIF(A:A,A48,G:G)</f>
        <v>47.638333333333328</v>
      </c>
      <c r="J48" s="2">
        <f t="shared" si="8"/>
        <v>-17.848333333333329</v>
      </c>
      <c r="K48" s="2">
        <f t="shared" si="9"/>
        <v>72.151666666666671</v>
      </c>
      <c r="L48" s="2">
        <f t="shared" si="10"/>
        <v>75.875967459485992</v>
      </c>
      <c r="M48" s="2">
        <f>SUMIF(A:A,A48,L:L)</f>
        <v>3633.1298673244696</v>
      </c>
      <c r="N48" s="3">
        <f t="shared" si="11"/>
        <v>2.0884463322353795E-2</v>
      </c>
      <c r="O48" s="6">
        <f t="shared" si="12"/>
        <v>47.882484915456011</v>
      </c>
      <c r="P48" s="3" t="str">
        <f t="shared" si="13"/>
        <v/>
      </c>
      <c r="Q48" s="3" t="str">
        <f>IF(ISNUMBER(P48),SUMIF(A:A,A48,P:P),"")</f>
        <v/>
      </c>
      <c r="R48" s="3" t="str">
        <f t="shared" si="14"/>
        <v/>
      </c>
      <c r="S48" s="7" t="str">
        <f t="shared" si="15"/>
        <v/>
      </c>
    </row>
    <row r="49" spans="1:19" x14ac:dyDescent="0.3">
      <c r="A49" s="1">
        <v>9</v>
      </c>
      <c r="B49" s="5">
        <v>0.62152777777777779</v>
      </c>
      <c r="C49" s="1" t="s">
        <v>19</v>
      </c>
      <c r="D49" s="1">
        <v>5</v>
      </c>
      <c r="E49" s="1">
        <v>13</v>
      </c>
      <c r="F49" s="1" t="s">
        <v>61</v>
      </c>
      <c r="G49" s="1">
        <v>21.23</v>
      </c>
      <c r="H49" s="1">
        <f>1+COUNTIFS(A:A,A49,G:G,"&gt;"&amp;G49)</f>
        <v>12</v>
      </c>
      <c r="I49" s="2">
        <f>AVERAGEIF(A:A,A49,G:G)</f>
        <v>47.638333333333328</v>
      </c>
      <c r="J49" s="2">
        <f t="shared" si="8"/>
        <v>-26.408333333333328</v>
      </c>
      <c r="K49" s="2">
        <f t="shared" si="9"/>
        <v>63.591666666666669</v>
      </c>
      <c r="L49" s="2">
        <f t="shared" si="10"/>
        <v>45.399450434178746</v>
      </c>
      <c r="M49" s="2">
        <f>SUMIF(A:A,A49,L:L)</f>
        <v>3633.1298673244696</v>
      </c>
      <c r="N49" s="3">
        <f t="shared" si="11"/>
        <v>1.2495961358962394E-2</v>
      </c>
      <c r="O49" s="6">
        <f t="shared" si="12"/>
        <v>80.025855656377871</v>
      </c>
      <c r="P49" s="3" t="str">
        <f t="shared" si="13"/>
        <v/>
      </c>
      <c r="Q49" s="3" t="str">
        <f>IF(ISNUMBER(P49),SUMIF(A:A,A49,P:P),"")</f>
        <v/>
      </c>
      <c r="R49" s="3" t="str">
        <f t="shared" si="14"/>
        <v/>
      </c>
      <c r="S49" s="7" t="str">
        <f t="shared" si="15"/>
        <v/>
      </c>
    </row>
    <row r="50" spans="1:19" x14ac:dyDescent="0.3">
      <c r="A50" s="1">
        <v>13</v>
      </c>
      <c r="B50" s="5">
        <v>0.64930555555555558</v>
      </c>
      <c r="C50" s="1" t="s">
        <v>19</v>
      </c>
      <c r="D50" s="1">
        <v>6</v>
      </c>
      <c r="E50" s="1">
        <v>7</v>
      </c>
      <c r="F50" s="1" t="s">
        <v>67</v>
      </c>
      <c r="G50" s="1">
        <v>80.3</v>
      </c>
      <c r="H50" s="1">
        <f>1+COUNTIFS(A:A,A50,G:G,"&gt;"&amp;G50)</f>
        <v>1</v>
      </c>
      <c r="I50" s="2">
        <f>AVERAGEIF(A:A,A50,G:G)</f>
        <v>51.041666666666657</v>
      </c>
      <c r="J50" s="2">
        <f t="shared" ref="J50:J69" si="16">G50-I50</f>
        <v>29.25833333333334</v>
      </c>
      <c r="K50" s="2">
        <f t="shared" ref="K50:K69" si="17">90+J50</f>
        <v>119.25833333333334</v>
      </c>
      <c r="L50" s="2">
        <f t="shared" ref="L50:L69" si="18">EXP(0.06*K50)</f>
        <v>1281.1328441580079</v>
      </c>
      <c r="M50" s="2">
        <f>SUMIF(A:A,A50,L:L)</f>
        <v>3879.0156181175166</v>
      </c>
      <c r="N50" s="3">
        <f t="shared" ref="N50:N69" si="19">L50/M50</f>
        <v>0.33027266973978842</v>
      </c>
      <c r="O50" s="6">
        <f t="shared" ref="O50:O69" si="20">1/N50</f>
        <v>3.0278012430997361</v>
      </c>
      <c r="P50" s="3">
        <f t="shared" ref="P50:P69" si="21">IF(O50&gt;21,"",N50)</f>
        <v>0.33027266973978842</v>
      </c>
      <c r="Q50" s="3">
        <f>IF(ISNUMBER(P50),SUMIF(A:A,A50,P:P),"")</f>
        <v>0.86163688569065622</v>
      </c>
      <c r="R50" s="3">
        <f t="shared" ref="R50:R69" si="22">IFERROR(P50*(1/Q50),"")</f>
        <v>0.38330841590544734</v>
      </c>
      <c r="S50" s="7">
        <f t="shared" ref="S50:S69" si="23">IFERROR(1/R50,"")</f>
        <v>2.608865233594754</v>
      </c>
    </row>
    <row r="51" spans="1:19" x14ac:dyDescent="0.3">
      <c r="A51" s="1">
        <v>13</v>
      </c>
      <c r="B51" s="5">
        <v>0.64930555555555558</v>
      </c>
      <c r="C51" s="1" t="s">
        <v>19</v>
      </c>
      <c r="D51" s="1">
        <v>6</v>
      </c>
      <c r="E51" s="1">
        <v>3</v>
      </c>
      <c r="F51" s="1" t="s">
        <v>64</v>
      </c>
      <c r="G51" s="1">
        <v>67.03</v>
      </c>
      <c r="H51" s="1">
        <f>1+COUNTIFS(A:A,A51,G:G,"&gt;"&amp;G51)</f>
        <v>2</v>
      </c>
      <c r="I51" s="2">
        <f>AVERAGEIF(A:A,A51,G:G)</f>
        <v>51.041666666666657</v>
      </c>
      <c r="J51" s="2">
        <f t="shared" si="16"/>
        <v>15.988333333333344</v>
      </c>
      <c r="K51" s="2">
        <f t="shared" si="17"/>
        <v>105.98833333333334</v>
      </c>
      <c r="L51" s="2">
        <f t="shared" si="18"/>
        <v>577.84172558155763</v>
      </c>
      <c r="M51" s="2">
        <f>SUMIF(A:A,A51,L:L)</f>
        <v>3879.0156181175166</v>
      </c>
      <c r="N51" s="3">
        <f t="shared" si="19"/>
        <v>0.14896607347561641</v>
      </c>
      <c r="O51" s="6">
        <f t="shared" si="20"/>
        <v>6.7129378969882394</v>
      </c>
      <c r="P51" s="3">
        <f t="shared" si="21"/>
        <v>0.14896607347561641</v>
      </c>
      <c r="Q51" s="3">
        <f>IF(ISNUMBER(P51),SUMIF(A:A,A51,P:P),"")</f>
        <v>0.86163688569065622</v>
      </c>
      <c r="R51" s="3">
        <f t="shared" si="22"/>
        <v>0.17288729852391443</v>
      </c>
      <c r="S51" s="7">
        <f t="shared" si="23"/>
        <v>5.7841149033957295</v>
      </c>
    </row>
    <row r="52" spans="1:19" x14ac:dyDescent="0.3">
      <c r="A52" s="1">
        <v>13</v>
      </c>
      <c r="B52" s="5">
        <v>0.64930555555555558</v>
      </c>
      <c r="C52" s="1" t="s">
        <v>19</v>
      </c>
      <c r="D52" s="1">
        <v>6</v>
      </c>
      <c r="E52" s="1">
        <v>2</v>
      </c>
      <c r="F52" s="1" t="s">
        <v>63</v>
      </c>
      <c r="G52" s="1">
        <v>59.16</v>
      </c>
      <c r="H52" s="1">
        <f>1+COUNTIFS(A:A,A52,G:G,"&gt;"&amp;G52)</f>
        <v>3</v>
      </c>
      <c r="I52" s="2">
        <f>AVERAGEIF(A:A,A52,G:G)</f>
        <v>51.041666666666657</v>
      </c>
      <c r="J52" s="2">
        <f t="shared" si="16"/>
        <v>8.1183333333333394</v>
      </c>
      <c r="K52" s="2">
        <f t="shared" si="17"/>
        <v>98.118333333333339</v>
      </c>
      <c r="L52" s="2">
        <f t="shared" si="18"/>
        <v>360.35872728883948</v>
      </c>
      <c r="M52" s="2">
        <f>SUMIF(A:A,A52,L:L)</f>
        <v>3879.0156181175166</v>
      </c>
      <c r="N52" s="3">
        <f t="shared" si="19"/>
        <v>9.2899529871890874E-2</v>
      </c>
      <c r="O52" s="6">
        <f t="shared" si="20"/>
        <v>10.764317121722868</v>
      </c>
      <c r="P52" s="3">
        <f t="shared" si="21"/>
        <v>9.2899529871890874E-2</v>
      </c>
      <c r="Q52" s="3">
        <f>IF(ISNUMBER(P52),SUMIF(A:A,A52,P:P),"")</f>
        <v>0.86163688569065622</v>
      </c>
      <c r="R52" s="3">
        <f t="shared" si="22"/>
        <v>0.10781749413783052</v>
      </c>
      <c r="S52" s="7">
        <f t="shared" si="23"/>
        <v>9.2749326813479005</v>
      </c>
    </row>
    <row r="53" spans="1:19" x14ac:dyDescent="0.3">
      <c r="A53" s="1">
        <v>13</v>
      </c>
      <c r="B53" s="5">
        <v>0.64930555555555558</v>
      </c>
      <c r="C53" s="1" t="s">
        <v>19</v>
      </c>
      <c r="D53" s="1">
        <v>6</v>
      </c>
      <c r="E53" s="1">
        <v>1</v>
      </c>
      <c r="F53" s="1" t="s">
        <v>62</v>
      </c>
      <c r="G53" s="1">
        <v>57.35</v>
      </c>
      <c r="H53" s="1">
        <f>1+COUNTIFS(A:A,A53,G:G,"&gt;"&amp;G53)</f>
        <v>4</v>
      </c>
      <c r="I53" s="2">
        <f>AVERAGEIF(A:A,A53,G:G)</f>
        <v>51.041666666666657</v>
      </c>
      <c r="J53" s="2">
        <f t="shared" si="16"/>
        <v>6.3083333333333442</v>
      </c>
      <c r="K53" s="2">
        <f t="shared" si="17"/>
        <v>96.308333333333337</v>
      </c>
      <c r="L53" s="2">
        <f t="shared" si="18"/>
        <v>323.27391567865988</v>
      </c>
      <c r="M53" s="2">
        <f>SUMIF(A:A,A53,L:L)</f>
        <v>3879.0156181175166</v>
      </c>
      <c r="N53" s="3">
        <f t="shared" si="19"/>
        <v>8.333916320644888E-2</v>
      </c>
      <c r="O53" s="6">
        <f t="shared" si="20"/>
        <v>11.999160556997516</v>
      </c>
      <c r="P53" s="3">
        <f t="shared" si="21"/>
        <v>8.333916320644888E-2</v>
      </c>
      <c r="Q53" s="3">
        <f>IF(ISNUMBER(P53),SUMIF(A:A,A53,P:P),"")</f>
        <v>0.86163688569065622</v>
      </c>
      <c r="R53" s="3">
        <f t="shared" si="22"/>
        <v>9.6721907558132564E-2</v>
      </c>
      <c r="S53" s="7">
        <f t="shared" si="23"/>
        <v>10.338919333233498</v>
      </c>
    </row>
    <row r="54" spans="1:19" x14ac:dyDescent="0.3">
      <c r="A54" s="1">
        <v>13</v>
      </c>
      <c r="B54" s="5">
        <v>0.64930555555555558</v>
      </c>
      <c r="C54" s="1" t="s">
        <v>19</v>
      </c>
      <c r="D54" s="1">
        <v>6</v>
      </c>
      <c r="E54" s="1">
        <v>9</v>
      </c>
      <c r="F54" s="1" t="s">
        <v>69</v>
      </c>
      <c r="G54" s="1">
        <v>55.68</v>
      </c>
      <c r="H54" s="1">
        <f>1+COUNTIFS(A:A,A54,G:G,"&gt;"&amp;G54)</f>
        <v>5</v>
      </c>
      <c r="I54" s="2">
        <f>AVERAGEIF(A:A,A54,G:G)</f>
        <v>51.041666666666657</v>
      </c>
      <c r="J54" s="2">
        <f t="shared" si="16"/>
        <v>4.6383333333333425</v>
      </c>
      <c r="K54" s="2">
        <f t="shared" si="17"/>
        <v>94.63833333333335</v>
      </c>
      <c r="L54" s="2">
        <f t="shared" si="18"/>
        <v>292.45183896383389</v>
      </c>
      <c r="M54" s="2">
        <f>SUMIF(A:A,A54,L:L)</f>
        <v>3879.0156181175166</v>
      </c>
      <c r="N54" s="3">
        <f t="shared" si="19"/>
        <v>7.5393313086416641E-2</v>
      </c>
      <c r="O54" s="6">
        <f t="shared" si="20"/>
        <v>13.263775778811963</v>
      </c>
      <c r="P54" s="3">
        <f t="shared" si="21"/>
        <v>7.5393313086416641E-2</v>
      </c>
      <c r="Q54" s="3">
        <f>IF(ISNUMBER(P54),SUMIF(A:A,A54,P:P),"")</f>
        <v>0.86163688569065622</v>
      </c>
      <c r="R54" s="3">
        <f t="shared" si="22"/>
        <v>8.7500099332428374E-2</v>
      </c>
      <c r="S54" s="7">
        <f t="shared" si="23"/>
        <v>11.428558454554697</v>
      </c>
    </row>
    <row r="55" spans="1:19" x14ac:dyDescent="0.3">
      <c r="A55" s="1">
        <v>13</v>
      </c>
      <c r="B55" s="5">
        <v>0.64930555555555558</v>
      </c>
      <c r="C55" s="1" t="s">
        <v>19</v>
      </c>
      <c r="D55" s="1">
        <v>6</v>
      </c>
      <c r="E55" s="1">
        <v>6</v>
      </c>
      <c r="F55" s="1" t="s">
        <v>66</v>
      </c>
      <c r="G55" s="1">
        <v>55.4</v>
      </c>
      <c r="H55" s="1">
        <f>1+COUNTIFS(A:A,A55,G:G,"&gt;"&amp;G55)</f>
        <v>6</v>
      </c>
      <c r="I55" s="2">
        <f>AVERAGEIF(A:A,A55,G:G)</f>
        <v>51.041666666666657</v>
      </c>
      <c r="J55" s="2">
        <f t="shared" si="16"/>
        <v>4.3583333333333414</v>
      </c>
      <c r="K55" s="2">
        <f t="shared" si="17"/>
        <v>94.358333333333348</v>
      </c>
      <c r="L55" s="2">
        <f t="shared" si="18"/>
        <v>287.57968872369327</v>
      </c>
      <c r="M55" s="2">
        <f>SUMIF(A:A,A55,L:L)</f>
        <v>3879.0156181175166</v>
      </c>
      <c r="N55" s="3">
        <f t="shared" si="19"/>
        <v>7.4137285599085959E-2</v>
      </c>
      <c r="O55" s="6">
        <f t="shared" si="20"/>
        <v>13.488489522097218</v>
      </c>
      <c r="P55" s="3">
        <f t="shared" si="21"/>
        <v>7.4137285599085959E-2</v>
      </c>
      <c r="Q55" s="3">
        <f>IF(ISNUMBER(P55),SUMIF(A:A,A55,P:P),"")</f>
        <v>0.86163688569065622</v>
      </c>
      <c r="R55" s="3">
        <f t="shared" si="22"/>
        <v>8.6042376818235053E-2</v>
      </c>
      <c r="S55" s="7">
        <f t="shared" si="23"/>
        <v>11.622180104490894</v>
      </c>
    </row>
    <row r="56" spans="1:19" x14ac:dyDescent="0.3">
      <c r="A56" s="1">
        <v>13</v>
      </c>
      <c r="B56" s="5">
        <v>0.64930555555555558</v>
      </c>
      <c r="C56" s="1" t="s">
        <v>19</v>
      </c>
      <c r="D56" s="1">
        <v>6</v>
      </c>
      <c r="E56" s="1">
        <v>14</v>
      </c>
      <c r="F56" s="1" t="s">
        <v>73</v>
      </c>
      <c r="G56" s="1">
        <v>50.91</v>
      </c>
      <c r="H56" s="1">
        <f>1+COUNTIFS(A:A,A56,G:G,"&gt;"&amp;G56)</f>
        <v>7</v>
      </c>
      <c r="I56" s="2">
        <f>AVERAGEIF(A:A,A56,G:G)</f>
        <v>51.041666666666657</v>
      </c>
      <c r="J56" s="2">
        <f t="shared" si="16"/>
        <v>-0.1316666666666606</v>
      </c>
      <c r="K56" s="2">
        <f t="shared" si="17"/>
        <v>89.868333333333339</v>
      </c>
      <c r="L56" s="2">
        <f t="shared" si="18"/>
        <v>219.66419634560114</v>
      </c>
      <c r="M56" s="2">
        <f>SUMIF(A:A,A56,L:L)</f>
        <v>3879.0156181175166</v>
      </c>
      <c r="N56" s="3">
        <f t="shared" si="19"/>
        <v>5.66288507114091E-2</v>
      </c>
      <c r="O56" s="6">
        <f t="shared" si="20"/>
        <v>17.658843282837957</v>
      </c>
      <c r="P56" s="3">
        <f t="shared" si="21"/>
        <v>5.66288507114091E-2</v>
      </c>
      <c r="Q56" s="3">
        <f>IF(ISNUMBER(P56),SUMIF(A:A,A56,P:P),"")</f>
        <v>0.86163688569065622</v>
      </c>
      <c r="R56" s="3">
        <f t="shared" si="22"/>
        <v>6.5722407724011861E-2</v>
      </c>
      <c r="S56" s="7">
        <f t="shared" si="23"/>
        <v>15.215510731123858</v>
      </c>
    </row>
    <row r="57" spans="1:19" x14ac:dyDescent="0.3">
      <c r="A57" s="1">
        <v>13</v>
      </c>
      <c r="B57" s="5">
        <v>0.64930555555555558</v>
      </c>
      <c r="C57" s="1" t="s">
        <v>19</v>
      </c>
      <c r="D57" s="1">
        <v>6</v>
      </c>
      <c r="E57" s="1">
        <v>4</v>
      </c>
      <c r="F57" s="1" t="s">
        <v>65</v>
      </c>
      <c r="G57" s="1">
        <v>46.08</v>
      </c>
      <c r="H57" s="1">
        <f>1+COUNTIFS(A:A,A57,G:G,"&gt;"&amp;G57)</f>
        <v>8</v>
      </c>
      <c r="I57" s="2">
        <f>AVERAGEIF(A:A,A57,G:G)</f>
        <v>51.041666666666657</v>
      </c>
      <c r="J57" s="2">
        <f t="shared" si="16"/>
        <v>-4.9616666666666589</v>
      </c>
      <c r="K57" s="2">
        <f t="shared" si="17"/>
        <v>85.038333333333341</v>
      </c>
      <c r="L57" s="2">
        <f t="shared" si="18"/>
        <v>164.39959185743683</v>
      </c>
      <c r="M57" s="2">
        <f>SUMIF(A:A,A57,L:L)</f>
        <v>3879.0156181175166</v>
      </c>
      <c r="N57" s="3">
        <f t="shared" si="19"/>
        <v>4.2381781369887815E-2</v>
      </c>
      <c r="O57" s="6">
        <f t="shared" si="20"/>
        <v>23.595044089168425</v>
      </c>
      <c r="P57" s="3" t="str">
        <f t="shared" si="21"/>
        <v/>
      </c>
      <c r="Q57" s="3" t="str">
        <f>IF(ISNUMBER(P57),SUMIF(A:A,A57,P:P),"")</f>
        <v/>
      </c>
      <c r="R57" s="3" t="str">
        <f t="shared" si="22"/>
        <v/>
      </c>
      <c r="S57" s="7" t="str">
        <f t="shared" si="23"/>
        <v/>
      </c>
    </row>
    <row r="58" spans="1:19" x14ac:dyDescent="0.3">
      <c r="A58" s="1">
        <v>13</v>
      </c>
      <c r="B58" s="5">
        <v>0.64930555555555558</v>
      </c>
      <c r="C58" s="1" t="s">
        <v>19</v>
      </c>
      <c r="D58" s="1">
        <v>6</v>
      </c>
      <c r="E58" s="1">
        <v>8</v>
      </c>
      <c r="F58" s="1" t="s">
        <v>68</v>
      </c>
      <c r="G58" s="1">
        <v>43.51</v>
      </c>
      <c r="H58" s="1">
        <f>1+COUNTIFS(A:A,A58,G:G,"&gt;"&amp;G58)</f>
        <v>9</v>
      </c>
      <c r="I58" s="2">
        <f>AVERAGEIF(A:A,A58,G:G)</f>
        <v>51.041666666666657</v>
      </c>
      <c r="J58" s="2">
        <f t="shared" si="16"/>
        <v>-7.5316666666666592</v>
      </c>
      <c r="K58" s="2">
        <f t="shared" si="17"/>
        <v>82.468333333333334</v>
      </c>
      <c r="L58" s="2">
        <f t="shared" si="18"/>
        <v>140.90698614952606</v>
      </c>
      <c r="M58" s="2">
        <f>SUMIF(A:A,A58,L:L)</f>
        <v>3879.0156181175166</v>
      </c>
      <c r="N58" s="3">
        <f t="shared" si="19"/>
        <v>3.6325449552561513E-2</v>
      </c>
      <c r="O58" s="6">
        <f t="shared" si="20"/>
        <v>27.528909134435871</v>
      </c>
      <c r="P58" s="3" t="str">
        <f t="shared" si="21"/>
        <v/>
      </c>
      <c r="Q58" s="3" t="str">
        <f>IF(ISNUMBER(P58),SUMIF(A:A,A58,P:P),"")</f>
        <v/>
      </c>
      <c r="R58" s="3" t="str">
        <f t="shared" si="22"/>
        <v/>
      </c>
      <c r="S58" s="7" t="str">
        <f t="shared" si="23"/>
        <v/>
      </c>
    </row>
    <row r="59" spans="1:19" x14ac:dyDescent="0.3">
      <c r="A59" s="1">
        <v>13</v>
      </c>
      <c r="B59" s="5">
        <v>0.64930555555555558</v>
      </c>
      <c r="C59" s="1" t="s">
        <v>19</v>
      </c>
      <c r="D59" s="1">
        <v>6</v>
      </c>
      <c r="E59" s="1">
        <v>13</v>
      </c>
      <c r="F59" s="1" t="s">
        <v>72</v>
      </c>
      <c r="G59" s="1">
        <v>40.69</v>
      </c>
      <c r="H59" s="1">
        <f>1+COUNTIFS(A:A,A59,G:G,"&gt;"&amp;G59)</f>
        <v>10</v>
      </c>
      <c r="I59" s="2">
        <f>AVERAGEIF(A:A,A59,G:G)</f>
        <v>51.041666666666657</v>
      </c>
      <c r="J59" s="2">
        <f t="shared" si="16"/>
        <v>-10.351666666666659</v>
      </c>
      <c r="K59" s="2">
        <f t="shared" si="17"/>
        <v>79.648333333333341</v>
      </c>
      <c r="L59" s="2">
        <f t="shared" si="18"/>
        <v>118.9734072914823</v>
      </c>
      <c r="M59" s="2">
        <f>SUMIF(A:A,A59,L:L)</f>
        <v>3879.0156181175166</v>
      </c>
      <c r="N59" s="3">
        <f t="shared" si="19"/>
        <v>3.0671030747027518E-2</v>
      </c>
      <c r="O59" s="6">
        <f t="shared" si="20"/>
        <v>32.604055867829452</v>
      </c>
      <c r="P59" s="3" t="str">
        <f t="shared" si="21"/>
        <v/>
      </c>
      <c r="Q59" s="3" t="str">
        <f>IF(ISNUMBER(P59),SUMIF(A:A,A59,P:P),"")</f>
        <v/>
      </c>
      <c r="R59" s="3" t="str">
        <f t="shared" si="22"/>
        <v/>
      </c>
      <c r="S59" s="7" t="str">
        <f t="shared" si="23"/>
        <v/>
      </c>
    </row>
    <row r="60" spans="1:19" x14ac:dyDescent="0.3">
      <c r="A60" s="1">
        <v>13</v>
      </c>
      <c r="B60" s="5">
        <v>0.64930555555555558</v>
      </c>
      <c r="C60" s="1" t="s">
        <v>19</v>
      </c>
      <c r="D60" s="1">
        <v>6</v>
      </c>
      <c r="E60" s="1">
        <v>11</v>
      </c>
      <c r="F60" s="1" t="s">
        <v>71</v>
      </c>
      <c r="G60" s="1">
        <v>28.26</v>
      </c>
      <c r="H60" s="1">
        <f>1+COUNTIFS(A:A,A60,G:G,"&gt;"&amp;G60)</f>
        <v>11</v>
      </c>
      <c r="I60" s="2">
        <f>AVERAGEIF(A:A,A60,G:G)</f>
        <v>51.041666666666657</v>
      </c>
      <c r="J60" s="2">
        <f t="shared" si="16"/>
        <v>-22.781666666666656</v>
      </c>
      <c r="K60" s="2">
        <f t="shared" si="17"/>
        <v>67.218333333333348</v>
      </c>
      <c r="L60" s="2">
        <f t="shared" si="18"/>
        <v>56.435590685233961</v>
      </c>
      <c r="M60" s="2">
        <f>SUMIF(A:A,A60,L:L)</f>
        <v>3879.0156181175166</v>
      </c>
      <c r="N60" s="3">
        <f t="shared" si="19"/>
        <v>1.4548946496024192E-2</v>
      </c>
      <c r="O60" s="6">
        <f t="shared" si="20"/>
        <v>68.733499038797845</v>
      </c>
      <c r="P60" s="3" t="str">
        <f t="shared" si="21"/>
        <v/>
      </c>
      <c r="Q60" s="3" t="str">
        <f>IF(ISNUMBER(P60),SUMIF(A:A,A60,P:P),"")</f>
        <v/>
      </c>
      <c r="R60" s="3" t="str">
        <f t="shared" si="22"/>
        <v/>
      </c>
      <c r="S60" s="7" t="str">
        <f t="shared" si="23"/>
        <v/>
      </c>
    </row>
    <row r="61" spans="1:19" x14ac:dyDescent="0.3">
      <c r="A61" s="1">
        <v>13</v>
      </c>
      <c r="B61" s="5">
        <v>0.64930555555555558</v>
      </c>
      <c r="C61" s="1" t="s">
        <v>19</v>
      </c>
      <c r="D61" s="1">
        <v>6</v>
      </c>
      <c r="E61" s="1">
        <v>10</v>
      </c>
      <c r="F61" s="1" t="s">
        <v>70</v>
      </c>
      <c r="G61" s="1">
        <v>28.13</v>
      </c>
      <c r="H61" s="1">
        <f>1+COUNTIFS(A:A,A61,G:G,"&gt;"&amp;G61)</f>
        <v>12</v>
      </c>
      <c r="I61" s="2">
        <f>AVERAGEIF(A:A,A61,G:G)</f>
        <v>51.041666666666657</v>
      </c>
      <c r="J61" s="2">
        <f t="shared" si="16"/>
        <v>-22.911666666666658</v>
      </c>
      <c r="K61" s="2">
        <f t="shared" si="17"/>
        <v>67.088333333333338</v>
      </c>
      <c r="L61" s="2">
        <f t="shared" si="18"/>
        <v>55.997105393644482</v>
      </c>
      <c r="M61" s="2">
        <f>SUMIF(A:A,A61,L:L)</f>
        <v>3879.0156181175166</v>
      </c>
      <c r="N61" s="3">
        <f t="shared" si="19"/>
        <v>1.4435906143842709E-2</v>
      </c>
      <c r="O61" s="6">
        <f t="shared" si="20"/>
        <v>69.271716651228445</v>
      </c>
      <c r="P61" s="3" t="str">
        <f t="shared" si="21"/>
        <v/>
      </c>
      <c r="Q61" s="3" t="str">
        <f>IF(ISNUMBER(P61),SUMIF(A:A,A61,P:P),"")</f>
        <v/>
      </c>
      <c r="R61" s="3" t="str">
        <f t="shared" si="22"/>
        <v/>
      </c>
      <c r="S61" s="7" t="str">
        <f t="shared" si="23"/>
        <v/>
      </c>
    </row>
    <row r="62" spans="1:19" x14ac:dyDescent="0.3">
      <c r="A62" s="1">
        <v>16</v>
      </c>
      <c r="B62" s="5">
        <v>0.67361111111111116</v>
      </c>
      <c r="C62" s="1" t="s">
        <v>19</v>
      </c>
      <c r="D62" s="1">
        <v>7</v>
      </c>
      <c r="E62" s="1">
        <v>3</v>
      </c>
      <c r="F62" s="1" t="s">
        <v>76</v>
      </c>
      <c r="G62" s="1">
        <v>82.21</v>
      </c>
      <c r="H62" s="1">
        <f>1+COUNTIFS(A:A,A62,G:G,"&gt;"&amp;G62)</f>
        <v>1</v>
      </c>
      <c r="I62" s="2">
        <f>AVERAGEIF(A:A,A62,G:G)</f>
        <v>48.581249999999997</v>
      </c>
      <c r="J62" s="2">
        <f t="shared" si="16"/>
        <v>33.628749999999997</v>
      </c>
      <c r="K62" s="2">
        <f t="shared" si="17"/>
        <v>123.62875</v>
      </c>
      <c r="L62" s="2">
        <f t="shared" si="18"/>
        <v>1665.2407723869171</v>
      </c>
      <c r="M62" s="2">
        <f>SUMIF(A:A,A62,L:L)</f>
        <v>3070.6950483910882</v>
      </c>
      <c r="N62" s="3">
        <f t="shared" si="19"/>
        <v>0.5423009273615208</v>
      </c>
      <c r="O62" s="6">
        <f t="shared" si="20"/>
        <v>1.8439946338748516</v>
      </c>
      <c r="P62" s="3">
        <f t="shared" si="21"/>
        <v>0.5423009273615208</v>
      </c>
      <c r="Q62" s="3">
        <f>IF(ISNUMBER(P62),SUMIF(A:A,A62,P:P),"")</f>
        <v>0.8609772540932622</v>
      </c>
      <c r="R62" s="3">
        <f t="shared" si="22"/>
        <v>0.62986672967643587</v>
      </c>
      <c r="S62" s="7">
        <f t="shared" si="23"/>
        <v>1.58763743643628</v>
      </c>
    </row>
    <row r="63" spans="1:19" x14ac:dyDescent="0.3">
      <c r="A63" s="1">
        <v>16</v>
      </c>
      <c r="B63" s="5">
        <v>0.67361111111111116</v>
      </c>
      <c r="C63" s="1" t="s">
        <v>19</v>
      </c>
      <c r="D63" s="1">
        <v>7</v>
      </c>
      <c r="E63" s="1">
        <v>1</v>
      </c>
      <c r="F63" s="1" t="s">
        <v>74</v>
      </c>
      <c r="G63" s="1">
        <v>60.16</v>
      </c>
      <c r="H63" s="1">
        <f>1+COUNTIFS(A:A,A63,G:G,"&gt;"&amp;G63)</f>
        <v>2</v>
      </c>
      <c r="I63" s="2">
        <f>AVERAGEIF(A:A,A63,G:G)</f>
        <v>48.581249999999997</v>
      </c>
      <c r="J63" s="2">
        <f t="shared" si="16"/>
        <v>11.578749999999999</v>
      </c>
      <c r="K63" s="2">
        <f t="shared" si="17"/>
        <v>101.57875</v>
      </c>
      <c r="L63" s="2">
        <f t="shared" si="18"/>
        <v>443.5120625880769</v>
      </c>
      <c r="M63" s="2">
        <f>SUMIF(A:A,A63,L:L)</f>
        <v>3070.6950483910882</v>
      </c>
      <c r="N63" s="3">
        <f t="shared" si="19"/>
        <v>0.14443377007445207</v>
      </c>
      <c r="O63" s="6">
        <f t="shared" si="20"/>
        <v>6.9235885727037694</v>
      </c>
      <c r="P63" s="3">
        <f t="shared" si="21"/>
        <v>0.14443377007445207</v>
      </c>
      <c r="Q63" s="3">
        <f>IF(ISNUMBER(P63),SUMIF(A:A,A63,P:P),"")</f>
        <v>0.8609772540932622</v>
      </c>
      <c r="R63" s="3">
        <f t="shared" si="22"/>
        <v>0.16775561652504098</v>
      </c>
      <c r="S63" s="7">
        <f t="shared" si="23"/>
        <v>5.9610522777979797</v>
      </c>
    </row>
    <row r="64" spans="1:19" x14ac:dyDescent="0.3">
      <c r="A64" s="1">
        <v>16</v>
      </c>
      <c r="B64" s="5">
        <v>0.67361111111111116</v>
      </c>
      <c r="C64" s="1" t="s">
        <v>19</v>
      </c>
      <c r="D64" s="1">
        <v>7</v>
      </c>
      <c r="E64" s="1">
        <v>5</v>
      </c>
      <c r="F64" s="1" t="s">
        <v>77</v>
      </c>
      <c r="G64" s="1">
        <v>54.12</v>
      </c>
      <c r="H64" s="1">
        <f>1+COUNTIFS(A:A,A64,G:G,"&gt;"&amp;G64)</f>
        <v>3</v>
      </c>
      <c r="I64" s="2">
        <f>AVERAGEIF(A:A,A64,G:G)</f>
        <v>48.581249999999997</v>
      </c>
      <c r="J64" s="2">
        <f t="shared" si="16"/>
        <v>5.5387500000000003</v>
      </c>
      <c r="K64" s="2">
        <f t="shared" si="17"/>
        <v>95.538749999999993</v>
      </c>
      <c r="L64" s="2">
        <f t="shared" si="18"/>
        <v>308.6861299550485</v>
      </c>
      <c r="M64" s="2">
        <f>SUMIF(A:A,A64,L:L)</f>
        <v>3070.6950483910882</v>
      </c>
      <c r="N64" s="3">
        <f t="shared" si="19"/>
        <v>0.10052646879304629</v>
      </c>
      <c r="O64" s="6">
        <f t="shared" si="20"/>
        <v>9.9476288385171348</v>
      </c>
      <c r="P64" s="3">
        <f t="shared" si="21"/>
        <v>0.10052646879304629</v>
      </c>
      <c r="Q64" s="3">
        <f>IF(ISNUMBER(P64),SUMIF(A:A,A64,P:P),"")</f>
        <v>0.8609772540932622</v>
      </c>
      <c r="R64" s="3">
        <f t="shared" si="22"/>
        <v>0.11675856512483096</v>
      </c>
      <c r="S64" s="7">
        <f t="shared" si="23"/>
        <v>8.564682162125429</v>
      </c>
    </row>
    <row r="65" spans="1:19" x14ac:dyDescent="0.3">
      <c r="A65" s="1">
        <v>16</v>
      </c>
      <c r="B65" s="5">
        <v>0.67361111111111116</v>
      </c>
      <c r="C65" s="1" t="s">
        <v>19</v>
      </c>
      <c r="D65" s="1">
        <v>7</v>
      </c>
      <c r="E65" s="1">
        <v>9</v>
      </c>
      <c r="F65" s="1" t="s">
        <v>81</v>
      </c>
      <c r="G65" s="1">
        <v>48.95</v>
      </c>
      <c r="H65" s="1">
        <f>1+COUNTIFS(A:A,A65,G:G,"&gt;"&amp;G65)</f>
        <v>4</v>
      </c>
      <c r="I65" s="2">
        <f>AVERAGEIF(A:A,A65,G:G)</f>
        <v>48.581249999999997</v>
      </c>
      <c r="J65" s="2">
        <f t="shared" si="16"/>
        <v>0.36875000000000568</v>
      </c>
      <c r="K65" s="2">
        <f t="shared" si="17"/>
        <v>90.368750000000006</v>
      </c>
      <c r="L65" s="2">
        <f t="shared" si="18"/>
        <v>226.35962599149329</v>
      </c>
      <c r="M65" s="2">
        <f>SUMIF(A:A,A65,L:L)</f>
        <v>3070.6950483910882</v>
      </c>
      <c r="N65" s="3">
        <f t="shared" si="19"/>
        <v>7.3716087864242968E-2</v>
      </c>
      <c r="O65" s="6">
        <f t="shared" si="20"/>
        <v>13.565559825171679</v>
      </c>
      <c r="P65" s="3">
        <f t="shared" si="21"/>
        <v>7.3716087864242968E-2</v>
      </c>
      <c r="Q65" s="3">
        <f>IF(ISNUMBER(P65),SUMIF(A:A,A65,P:P),"")</f>
        <v>0.8609772540932622</v>
      </c>
      <c r="R65" s="3">
        <f t="shared" si="22"/>
        <v>8.5619088673692126E-2</v>
      </c>
      <c r="S65" s="7">
        <f t="shared" si="23"/>
        <v>11.679638448514186</v>
      </c>
    </row>
    <row r="66" spans="1:19" x14ac:dyDescent="0.3">
      <c r="A66" s="1">
        <v>16</v>
      </c>
      <c r="B66" s="5">
        <v>0.67361111111111116</v>
      </c>
      <c r="C66" s="1" t="s">
        <v>19</v>
      </c>
      <c r="D66" s="1">
        <v>7</v>
      </c>
      <c r="E66" s="1">
        <v>2</v>
      </c>
      <c r="F66" s="1" t="s">
        <v>75</v>
      </c>
      <c r="G66" s="1">
        <v>40.770000000000003</v>
      </c>
      <c r="H66" s="1">
        <f>1+COUNTIFS(A:A,A66,G:G,"&gt;"&amp;G66)</f>
        <v>5</v>
      </c>
      <c r="I66" s="2">
        <f>AVERAGEIF(A:A,A66,G:G)</f>
        <v>48.581249999999997</v>
      </c>
      <c r="J66" s="2">
        <f t="shared" si="16"/>
        <v>-7.811249999999994</v>
      </c>
      <c r="K66" s="2">
        <f t="shared" si="17"/>
        <v>82.188749999999999</v>
      </c>
      <c r="L66" s="2">
        <f t="shared" si="18"/>
        <v>138.56298671874438</v>
      </c>
      <c r="M66" s="2">
        <f>SUMIF(A:A,A66,L:L)</f>
        <v>3070.6950483910882</v>
      </c>
      <c r="N66" s="3">
        <f t="shared" si="19"/>
        <v>4.5124307212253266E-2</v>
      </c>
      <c r="O66" s="6">
        <f t="shared" si="20"/>
        <v>22.16100504981172</v>
      </c>
      <c r="P66" s="3" t="str">
        <f t="shared" si="21"/>
        <v/>
      </c>
      <c r="Q66" s="3" t="str">
        <f>IF(ISNUMBER(P66),SUMIF(A:A,A66,P:P),"")</f>
        <v/>
      </c>
      <c r="R66" s="3" t="str">
        <f t="shared" si="22"/>
        <v/>
      </c>
      <c r="S66" s="7" t="str">
        <f t="shared" si="23"/>
        <v/>
      </c>
    </row>
    <row r="67" spans="1:19" x14ac:dyDescent="0.3">
      <c r="A67" s="1">
        <v>16</v>
      </c>
      <c r="B67" s="5">
        <v>0.67361111111111116</v>
      </c>
      <c r="C67" s="1" t="s">
        <v>19</v>
      </c>
      <c r="D67" s="1">
        <v>7</v>
      </c>
      <c r="E67" s="1">
        <v>6</v>
      </c>
      <c r="F67" s="1" t="s">
        <v>78</v>
      </c>
      <c r="G67" s="1">
        <v>38.04</v>
      </c>
      <c r="H67" s="1">
        <f>1+COUNTIFS(A:A,A67,G:G,"&gt;"&amp;G67)</f>
        <v>6</v>
      </c>
      <c r="I67" s="2">
        <f>AVERAGEIF(A:A,A67,G:G)</f>
        <v>48.581249999999997</v>
      </c>
      <c r="J67" s="2">
        <f t="shared" si="16"/>
        <v>-10.541249999999998</v>
      </c>
      <c r="K67" s="2">
        <f t="shared" si="17"/>
        <v>79.458750000000009</v>
      </c>
      <c r="L67" s="2">
        <f t="shared" si="18"/>
        <v>117.62775270356981</v>
      </c>
      <c r="M67" s="2">
        <f>SUMIF(A:A,A67,L:L)</f>
        <v>3070.6950483910882</v>
      </c>
      <c r="N67" s="3">
        <f t="shared" si="19"/>
        <v>3.8306556284448262E-2</v>
      </c>
      <c r="O67" s="6">
        <f t="shared" si="20"/>
        <v>26.105191826026427</v>
      </c>
      <c r="P67" s="3" t="str">
        <f t="shared" si="21"/>
        <v/>
      </c>
      <c r="Q67" s="3" t="str">
        <f>IF(ISNUMBER(P67),SUMIF(A:A,A67,P:P),"")</f>
        <v/>
      </c>
      <c r="R67" s="3" t="str">
        <f t="shared" si="22"/>
        <v/>
      </c>
      <c r="S67" s="7" t="str">
        <f t="shared" si="23"/>
        <v/>
      </c>
    </row>
    <row r="68" spans="1:19" x14ac:dyDescent="0.3">
      <c r="A68" s="1">
        <v>16</v>
      </c>
      <c r="B68" s="5">
        <v>0.67361111111111116</v>
      </c>
      <c r="C68" s="1" t="s">
        <v>19</v>
      </c>
      <c r="D68" s="1">
        <v>7</v>
      </c>
      <c r="E68" s="1">
        <v>7</v>
      </c>
      <c r="F68" s="1" t="s">
        <v>79</v>
      </c>
      <c r="G68" s="1">
        <v>36.28</v>
      </c>
      <c r="H68" s="1">
        <f>1+COUNTIFS(A:A,A68,G:G,"&gt;"&amp;G68)</f>
        <v>7</v>
      </c>
      <c r="I68" s="2">
        <f>AVERAGEIF(A:A,A68,G:G)</f>
        <v>48.581249999999997</v>
      </c>
      <c r="J68" s="2">
        <f t="shared" si="16"/>
        <v>-12.301249999999996</v>
      </c>
      <c r="K68" s="2">
        <f t="shared" si="17"/>
        <v>77.698750000000004</v>
      </c>
      <c r="L68" s="2">
        <f t="shared" si="18"/>
        <v>105.83962746431449</v>
      </c>
      <c r="M68" s="2">
        <f>SUMIF(A:A,A68,L:L)</f>
        <v>3070.6950483910882</v>
      </c>
      <c r="N68" s="3">
        <f t="shared" si="19"/>
        <v>3.4467645206178933E-2</v>
      </c>
      <c r="O68" s="6">
        <f t="shared" si="20"/>
        <v>29.012715954866923</v>
      </c>
      <c r="P68" s="3" t="str">
        <f t="shared" si="21"/>
        <v/>
      </c>
      <c r="Q68" s="3" t="str">
        <f>IF(ISNUMBER(P68),SUMIF(A:A,A68,P:P),"")</f>
        <v/>
      </c>
      <c r="R68" s="3" t="str">
        <f t="shared" si="22"/>
        <v/>
      </c>
      <c r="S68" s="7" t="str">
        <f t="shared" si="23"/>
        <v/>
      </c>
    </row>
    <row r="69" spans="1:19" x14ac:dyDescent="0.3">
      <c r="A69" s="1">
        <v>16</v>
      </c>
      <c r="B69" s="5">
        <v>0.67361111111111116</v>
      </c>
      <c r="C69" s="1" t="s">
        <v>19</v>
      </c>
      <c r="D69" s="1">
        <v>7</v>
      </c>
      <c r="E69" s="1">
        <v>8</v>
      </c>
      <c r="F69" s="1" t="s">
        <v>80</v>
      </c>
      <c r="G69" s="1">
        <v>28.12</v>
      </c>
      <c r="H69" s="1">
        <f>1+COUNTIFS(A:A,A69,G:G,"&gt;"&amp;G69)</f>
        <v>8</v>
      </c>
      <c r="I69" s="2">
        <f>AVERAGEIF(A:A,A69,G:G)</f>
        <v>48.581249999999997</v>
      </c>
      <c r="J69" s="2">
        <f t="shared" si="16"/>
        <v>-20.461249999999996</v>
      </c>
      <c r="K69" s="2">
        <f t="shared" si="17"/>
        <v>69.538750000000007</v>
      </c>
      <c r="L69" s="2">
        <f t="shared" si="18"/>
        <v>64.866090582922666</v>
      </c>
      <c r="M69" s="2">
        <f>SUMIF(A:A,A69,L:L)</f>
        <v>3070.6950483910882</v>
      </c>
      <c r="N69" s="3">
        <f t="shared" si="19"/>
        <v>2.1124237203857057E-2</v>
      </c>
      <c r="O69" s="6">
        <f t="shared" si="20"/>
        <v>47.338987455481274</v>
      </c>
      <c r="P69" s="3" t="str">
        <f t="shared" si="21"/>
        <v/>
      </c>
      <c r="Q69" s="3" t="str">
        <f>IF(ISNUMBER(P69),SUMIF(A:A,A69,P:P),"")</f>
        <v/>
      </c>
      <c r="R69" s="3" t="str">
        <f t="shared" si="22"/>
        <v/>
      </c>
      <c r="S69" s="7" t="str">
        <f t="shared" si="23"/>
        <v/>
      </c>
    </row>
    <row r="70" spans="1:19" x14ac:dyDescent="0.3">
      <c r="A70" s="1">
        <v>19</v>
      </c>
      <c r="B70" s="5">
        <v>0.70138888888888884</v>
      </c>
      <c r="C70" s="1" t="s">
        <v>19</v>
      </c>
      <c r="D70" s="1">
        <v>8</v>
      </c>
      <c r="E70" s="1">
        <v>9</v>
      </c>
      <c r="F70" s="1" t="s">
        <v>89</v>
      </c>
      <c r="G70" s="1">
        <v>69.319999999999993</v>
      </c>
      <c r="H70" s="1">
        <f>1+COUNTIFS(A:A,A70,G:G,"&gt;"&amp;G70)</f>
        <v>1</v>
      </c>
      <c r="I70" s="2">
        <f>AVERAGEIF(A:A,A70,G:G)</f>
        <v>48.340666666666671</v>
      </c>
      <c r="J70" s="2">
        <f t="shared" ref="J70:J84" si="24">G70-I70</f>
        <v>20.979333333333322</v>
      </c>
      <c r="K70" s="2">
        <f t="shared" ref="K70:K84" si="25">90+J70</f>
        <v>110.97933333333333</v>
      </c>
      <c r="L70" s="2">
        <f t="shared" ref="L70:L84" si="26">EXP(0.06*K70)</f>
        <v>779.58365380436726</v>
      </c>
      <c r="M70" s="2">
        <f>SUMIF(A:A,A70,L:L)</f>
        <v>4079.1287521142767</v>
      </c>
      <c r="N70" s="3">
        <f t="shared" ref="N70:N84" si="27">L70/M70</f>
        <v>0.19111523591901744</v>
      </c>
      <c r="O70" s="6">
        <f t="shared" ref="O70:O84" si="28">1/N70</f>
        <v>5.232445206115</v>
      </c>
      <c r="P70" s="3">
        <f t="shared" ref="P70:P84" si="29">IF(O70&gt;21,"",N70)</f>
        <v>0.19111523591901744</v>
      </c>
      <c r="Q70" s="3">
        <f>IF(ISNUMBER(P70),SUMIF(A:A,A70,P:P),"")</f>
        <v>0.82169817137540713</v>
      </c>
      <c r="R70" s="3">
        <f t="shared" ref="R70:R84" si="30">IFERROR(P70*(1/Q70),"")</f>
        <v>0.23258568970540291</v>
      </c>
      <c r="S70" s="7">
        <f t="shared" ref="S70:S84" si="31">IFERROR(1/R70,"")</f>
        <v>4.2994906576867109</v>
      </c>
    </row>
    <row r="71" spans="1:19" x14ac:dyDescent="0.3">
      <c r="A71" s="1">
        <v>19</v>
      </c>
      <c r="B71" s="5">
        <v>0.70138888888888884</v>
      </c>
      <c r="C71" s="1" t="s">
        <v>19</v>
      </c>
      <c r="D71" s="1">
        <v>8</v>
      </c>
      <c r="E71" s="1">
        <v>2</v>
      </c>
      <c r="F71" s="1" t="s">
        <v>83</v>
      </c>
      <c r="G71" s="1">
        <v>61.11</v>
      </c>
      <c r="H71" s="1">
        <f>1+COUNTIFS(A:A,A71,G:G,"&gt;"&amp;G71)</f>
        <v>2</v>
      </c>
      <c r="I71" s="2">
        <f>AVERAGEIF(A:A,A71,G:G)</f>
        <v>48.340666666666671</v>
      </c>
      <c r="J71" s="2">
        <f t="shared" si="24"/>
        <v>12.769333333333329</v>
      </c>
      <c r="K71" s="2">
        <f t="shared" si="25"/>
        <v>102.76933333333332</v>
      </c>
      <c r="L71" s="2">
        <f t="shared" si="26"/>
        <v>476.35339250399909</v>
      </c>
      <c r="M71" s="2">
        <f>SUMIF(A:A,A71,L:L)</f>
        <v>4079.1287521142767</v>
      </c>
      <c r="N71" s="3">
        <f t="shared" si="27"/>
        <v>0.11677821943156308</v>
      </c>
      <c r="O71" s="6">
        <f t="shared" si="28"/>
        <v>8.563240687070433</v>
      </c>
      <c r="P71" s="3">
        <f t="shared" si="29"/>
        <v>0.11677821943156308</v>
      </c>
      <c r="Q71" s="3">
        <f>IF(ISNUMBER(P71),SUMIF(A:A,A71,P:P),"")</f>
        <v>0.82169817137540713</v>
      </c>
      <c r="R71" s="3">
        <f t="shared" si="30"/>
        <v>0.14211814447157983</v>
      </c>
      <c r="S71" s="7">
        <f t="shared" si="31"/>
        <v>7.0363992136132598</v>
      </c>
    </row>
    <row r="72" spans="1:19" x14ac:dyDescent="0.3">
      <c r="A72" s="1">
        <v>19</v>
      </c>
      <c r="B72" s="5">
        <v>0.70138888888888884</v>
      </c>
      <c r="C72" s="1" t="s">
        <v>19</v>
      </c>
      <c r="D72" s="1">
        <v>8</v>
      </c>
      <c r="E72" s="1">
        <v>8</v>
      </c>
      <c r="F72" s="1" t="s">
        <v>88</v>
      </c>
      <c r="G72" s="1">
        <v>58.8</v>
      </c>
      <c r="H72" s="1">
        <f>1+COUNTIFS(A:A,A72,G:G,"&gt;"&amp;G72)</f>
        <v>3</v>
      </c>
      <c r="I72" s="2">
        <f>AVERAGEIF(A:A,A72,G:G)</f>
        <v>48.340666666666671</v>
      </c>
      <c r="J72" s="2">
        <f t="shared" si="24"/>
        <v>10.459333333333326</v>
      </c>
      <c r="K72" s="2">
        <f t="shared" si="25"/>
        <v>100.45933333333332</v>
      </c>
      <c r="L72" s="2">
        <f t="shared" si="26"/>
        <v>414.7019212049064</v>
      </c>
      <c r="M72" s="2">
        <f>SUMIF(A:A,A72,L:L)</f>
        <v>4079.1287521142767</v>
      </c>
      <c r="N72" s="3">
        <f t="shared" si="27"/>
        <v>0.10166433726563788</v>
      </c>
      <c r="O72" s="6">
        <f t="shared" si="28"/>
        <v>9.8362909442581472</v>
      </c>
      <c r="P72" s="3">
        <f t="shared" si="29"/>
        <v>0.10166433726563788</v>
      </c>
      <c r="Q72" s="3">
        <f>IF(ISNUMBER(P72),SUMIF(A:A,A72,P:P),"")</f>
        <v>0.82169817137540713</v>
      </c>
      <c r="R72" s="3">
        <f t="shared" si="30"/>
        <v>0.12372467264405138</v>
      </c>
      <c r="S72" s="7">
        <f t="shared" si="31"/>
        <v>8.0824622820133971</v>
      </c>
    </row>
    <row r="73" spans="1:19" x14ac:dyDescent="0.3">
      <c r="A73" s="1">
        <v>19</v>
      </c>
      <c r="B73" s="5">
        <v>0.70138888888888884</v>
      </c>
      <c r="C73" s="1" t="s">
        <v>19</v>
      </c>
      <c r="D73" s="1">
        <v>8</v>
      </c>
      <c r="E73" s="1">
        <v>6</v>
      </c>
      <c r="F73" s="1" t="s">
        <v>86</v>
      </c>
      <c r="G73" s="1">
        <v>54.37</v>
      </c>
      <c r="H73" s="1">
        <f>1+COUNTIFS(A:A,A73,G:G,"&gt;"&amp;G73)</f>
        <v>4</v>
      </c>
      <c r="I73" s="2">
        <f>AVERAGEIF(A:A,A73,G:G)</f>
        <v>48.340666666666671</v>
      </c>
      <c r="J73" s="2">
        <f t="shared" si="24"/>
        <v>6.0293333333333266</v>
      </c>
      <c r="K73" s="2">
        <f t="shared" si="25"/>
        <v>96.029333333333327</v>
      </c>
      <c r="L73" s="2">
        <f t="shared" si="26"/>
        <v>317.90735377431662</v>
      </c>
      <c r="M73" s="2">
        <f>SUMIF(A:A,A73,L:L)</f>
        <v>4079.1287521142767</v>
      </c>
      <c r="N73" s="3">
        <f t="shared" si="27"/>
        <v>7.7935111415529654E-2</v>
      </c>
      <c r="O73" s="6">
        <f t="shared" si="28"/>
        <v>12.831187148347826</v>
      </c>
      <c r="P73" s="3">
        <f t="shared" si="29"/>
        <v>7.7935111415529654E-2</v>
      </c>
      <c r="Q73" s="3">
        <f>IF(ISNUMBER(P73),SUMIF(A:A,A73,P:P),"")</f>
        <v>0.82169817137540713</v>
      </c>
      <c r="R73" s="3">
        <f t="shared" si="30"/>
        <v>9.484639753436136E-2</v>
      </c>
      <c r="S73" s="7">
        <f t="shared" si="31"/>
        <v>10.543363016373034</v>
      </c>
    </row>
    <row r="74" spans="1:19" x14ac:dyDescent="0.3">
      <c r="A74" s="1">
        <v>19</v>
      </c>
      <c r="B74" s="5">
        <v>0.70138888888888884</v>
      </c>
      <c r="C74" s="1" t="s">
        <v>19</v>
      </c>
      <c r="D74" s="1">
        <v>8</v>
      </c>
      <c r="E74" s="1">
        <v>7</v>
      </c>
      <c r="F74" s="1" t="s">
        <v>87</v>
      </c>
      <c r="G74" s="1">
        <v>54.3</v>
      </c>
      <c r="H74" s="1">
        <f>1+COUNTIFS(A:A,A74,G:G,"&gt;"&amp;G74)</f>
        <v>5</v>
      </c>
      <c r="I74" s="2">
        <f>AVERAGEIF(A:A,A74,G:G)</f>
        <v>48.340666666666671</v>
      </c>
      <c r="J74" s="2">
        <f t="shared" si="24"/>
        <v>5.9593333333333263</v>
      </c>
      <c r="K74" s="2">
        <f t="shared" si="25"/>
        <v>95.959333333333319</v>
      </c>
      <c r="L74" s="2">
        <f t="shared" si="26"/>
        <v>316.57494290992281</v>
      </c>
      <c r="M74" s="2">
        <f>SUMIF(A:A,A74,L:L)</f>
        <v>4079.1287521142767</v>
      </c>
      <c r="N74" s="3">
        <f t="shared" si="27"/>
        <v>7.7608470373933897E-2</v>
      </c>
      <c r="O74" s="6">
        <f t="shared" si="28"/>
        <v>12.885191464047548</v>
      </c>
      <c r="P74" s="3">
        <f t="shared" si="29"/>
        <v>7.7608470373933897E-2</v>
      </c>
      <c r="Q74" s="3">
        <f>IF(ISNUMBER(P74),SUMIF(A:A,A74,P:P),"")</f>
        <v>0.82169817137540713</v>
      </c>
      <c r="R74" s="3">
        <f t="shared" si="30"/>
        <v>9.444887804000858E-2</v>
      </c>
      <c r="S74" s="7">
        <f t="shared" si="31"/>
        <v>10.587738263829875</v>
      </c>
    </row>
    <row r="75" spans="1:19" x14ac:dyDescent="0.3">
      <c r="A75" s="1">
        <v>19</v>
      </c>
      <c r="B75" s="5">
        <v>0.70138888888888884</v>
      </c>
      <c r="C75" s="1" t="s">
        <v>19</v>
      </c>
      <c r="D75" s="1">
        <v>8</v>
      </c>
      <c r="E75" s="1">
        <v>12</v>
      </c>
      <c r="F75" s="1" t="s">
        <v>91</v>
      </c>
      <c r="G75" s="1">
        <v>53.29</v>
      </c>
      <c r="H75" s="1">
        <f>1+COUNTIFS(A:A,A75,G:G,"&gt;"&amp;G75)</f>
        <v>6</v>
      </c>
      <c r="I75" s="2">
        <f>AVERAGEIF(A:A,A75,G:G)</f>
        <v>48.340666666666671</v>
      </c>
      <c r="J75" s="2">
        <f t="shared" si="24"/>
        <v>4.9493333333333283</v>
      </c>
      <c r="K75" s="2">
        <f t="shared" si="25"/>
        <v>94.949333333333328</v>
      </c>
      <c r="L75" s="2">
        <f t="shared" si="26"/>
        <v>297.96022367624971</v>
      </c>
      <c r="M75" s="2">
        <f>SUMIF(A:A,A75,L:L)</f>
        <v>4079.1287521142767</v>
      </c>
      <c r="N75" s="3">
        <f t="shared" si="27"/>
        <v>7.3045064714324648E-2</v>
      </c>
      <c r="O75" s="6">
        <f t="shared" si="28"/>
        <v>13.690178849330159</v>
      </c>
      <c r="P75" s="3">
        <f t="shared" si="29"/>
        <v>7.3045064714324648E-2</v>
      </c>
      <c r="Q75" s="3">
        <f>IF(ISNUMBER(P75),SUMIF(A:A,A75,P:P),"")</f>
        <v>0.82169817137540713</v>
      </c>
      <c r="R75" s="3">
        <f t="shared" si="30"/>
        <v>8.8895250420306382E-2</v>
      </c>
      <c r="S75" s="7">
        <f t="shared" si="31"/>
        <v>11.249194926296868</v>
      </c>
    </row>
    <row r="76" spans="1:19" x14ac:dyDescent="0.3">
      <c r="A76" s="1">
        <v>19</v>
      </c>
      <c r="B76" s="5">
        <v>0.70138888888888884</v>
      </c>
      <c r="C76" s="1" t="s">
        <v>19</v>
      </c>
      <c r="D76" s="1">
        <v>8</v>
      </c>
      <c r="E76" s="1">
        <v>14</v>
      </c>
      <c r="F76" s="1" t="s">
        <v>93</v>
      </c>
      <c r="G76" s="1">
        <v>52.87</v>
      </c>
      <c r="H76" s="1">
        <f>1+COUNTIFS(A:A,A76,G:G,"&gt;"&amp;G76)</f>
        <v>7</v>
      </c>
      <c r="I76" s="2">
        <f>AVERAGEIF(A:A,A76,G:G)</f>
        <v>48.340666666666671</v>
      </c>
      <c r="J76" s="2">
        <f t="shared" si="24"/>
        <v>4.5293333333333266</v>
      </c>
      <c r="K76" s="2">
        <f t="shared" si="25"/>
        <v>94.529333333333327</v>
      </c>
      <c r="L76" s="2">
        <f t="shared" si="26"/>
        <v>290.54544464140059</v>
      </c>
      <c r="M76" s="2">
        <f>SUMIF(A:A,A76,L:L)</f>
        <v>4079.1287521142767</v>
      </c>
      <c r="N76" s="3">
        <f t="shared" si="27"/>
        <v>7.1227328750240182E-2</v>
      </c>
      <c r="O76" s="6">
        <f t="shared" si="28"/>
        <v>14.039555007130994</v>
      </c>
      <c r="P76" s="3">
        <f t="shared" si="29"/>
        <v>7.1227328750240182E-2</v>
      </c>
      <c r="Q76" s="3">
        <f>IF(ISNUMBER(P76),SUMIF(A:A,A76,P:P),"")</f>
        <v>0.82169817137540713</v>
      </c>
      <c r="R76" s="3">
        <f t="shared" si="30"/>
        <v>8.6683080517284891E-2</v>
      </c>
      <c r="S76" s="7">
        <f t="shared" si="31"/>
        <v>11.536276676283981</v>
      </c>
    </row>
    <row r="77" spans="1:19" x14ac:dyDescent="0.3">
      <c r="A77" s="1">
        <v>19</v>
      </c>
      <c r="B77" s="5">
        <v>0.70138888888888884</v>
      </c>
      <c r="C77" s="1" t="s">
        <v>19</v>
      </c>
      <c r="D77" s="1">
        <v>8</v>
      </c>
      <c r="E77" s="1">
        <v>10</v>
      </c>
      <c r="F77" s="1" t="s">
        <v>90</v>
      </c>
      <c r="G77" s="1">
        <v>50.86</v>
      </c>
      <c r="H77" s="1">
        <f>1+COUNTIFS(A:A,A77,G:G,"&gt;"&amp;G77)</f>
        <v>8</v>
      </c>
      <c r="I77" s="2">
        <f>AVERAGEIF(A:A,A77,G:G)</f>
        <v>48.340666666666671</v>
      </c>
      <c r="J77" s="2">
        <f t="shared" si="24"/>
        <v>2.5193333333333285</v>
      </c>
      <c r="K77" s="2">
        <f t="shared" si="25"/>
        <v>92.519333333333321</v>
      </c>
      <c r="L77" s="2">
        <f t="shared" si="26"/>
        <v>257.53612460699253</v>
      </c>
      <c r="M77" s="2">
        <f>SUMIF(A:A,A77,L:L)</f>
        <v>4079.1287521142767</v>
      </c>
      <c r="N77" s="3">
        <f t="shared" si="27"/>
        <v>6.3135081106108132E-2</v>
      </c>
      <c r="O77" s="6">
        <f t="shared" si="28"/>
        <v>15.839054650446199</v>
      </c>
      <c r="P77" s="3">
        <f t="shared" si="29"/>
        <v>6.3135081106108132E-2</v>
      </c>
      <c r="Q77" s="3">
        <f>IF(ISNUMBER(P77),SUMIF(A:A,A77,P:P),"")</f>
        <v>0.82169817137540713</v>
      </c>
      <c r="R77" s="3">
        <f t="shared" si="30"/>
        <v>7.6834880866813768E-2</v>
      </c>
      <c r="S77" s="7">
        <f t="shared" si="31"/>
        <v>13.014922242586781</v>
      </c>
    </row>
    <row r="78" spans="1:19" x14ac:dyDescent="0.3">
      <c r="A78" s="1">
        <v>19</v>
      </c>
      <c r="B78" s="5">
        <v>0.70138888888888884</v>
      </c>
      <c r="C78" s="1" t="s">
        <v>19</v>
      </c>
      <c r="D78" s="1">
        <v>8</v>
      </c>
      <c r="E78" s="1">
        <v>1</v>
      </c>
      <c r="F78" s="1" t="s">
        <v>82</v>
      </c>
      <c r="G78" s="1">
        <v>46.7</v>
      </c>
      <c r="H78" s="1">
        <f>1+COUNTIFS(A:A,A78,G:G,"&gt;"&amp;G78)</f>
        <v>9</v>
      </c>
      <c r="I78" s="2">
        <f>AVERAGEIF(A:A,A78,G:G)</f>
        <v>48.340666666666671</v>
      </c>
      <c r="J78" s="2">
        <f t="shared" si="24"/>
        <v>-1.640666666666668</v>
      </c>
      <c r="K78" s="2">
        <f t="shared" si="25"/>
        <v>88.359333333333325</v>
      </c>
      <c r="L78" s="2">
        <f t="shared" si="26"/>
        <v>200.64957929499238</v>
      </c>
      <c r="M78" s="2">
        <f>SUMIF(A:A,A78,L:L)</f>
        <v>4079.1287521142767</v>
      </c>
      <c r="N78" s="3">
        <f t="shared" si="27"/>
        <v>4.9189322399052132E-2</v>
      </c>
      <c r="O78" s="6">
        <f t="shared" si="28"/>
        <v>20.329615274783084</v>
      </c>
      <c r="P78" s="3">
        <f t="shared" si="29"/>
        <v>4.9189322399052132E-2</v>
      </c>
      <c r="Q78" s="3">
        <f>IF(ISNUMBER(P78),SUMIF(A:A,A78,P:P),"")</f>
        <v>0.82169817137540713</v>
      </c>
      <c r="R78" s="3">
        <f t="shared" si="30"/>
        <v>5.9863005800190751E-2</v>
      </c>
      <c r="S78" s="7">
        <f t="shared" si="31"/>
        <v>16.704807696054807</v>
      </c>
    </row>
    <row r="79" spans="1:19" x14ac:dyDescent="0.3">
      <c r="A79" s="1">
        <v>19</v>
      </c>
      <c r="B79" s="5">
        <v>0.70138888888888884</v>
      </c>
      <c r="C79" s="1" t="s">
        <v>19</v>
      </c>
      <c r="D79" s="1">
        <v>8</v>
      </c>
      <c r="E79" s="1">
        <v>4</v>
      </c>
      <c r="F79" s="1" t="s">
        <v>85</v>
      </c>
      <c r="G79" s="1">
        <v>44.59</v>
      </c>
      <c r="H79" s="1">
        <f>1+COUNTIFS(A:A,A79,G:G,"&gt;"&amp;G79)</f>
        <v>10</v>
      </c>
      <c r="I79" s="2">
        <f>AVERAGEIF(A:A,A79,G:G)</f>
        <v>48.340666666666671</v>
      </c>
      <c r="J79" s="2">
        <f t="shared" si="24"/>
        <v>-3.7506666666666675</v>
      </c>
      <c r="K79" s="2">
        <f t="shared" si="25"/>
        <v>86.24933333333334</v>
      </c>
      <c r="L79" s="2">
        <f t="shared" si="26"/>
        <v>176.78954255329677</v>
      </c>
      <c r="M79" s="2">
        <f>SUMIF(A:A,A79,L:L)</f>
        <v>4079.1287521142767</v>
      </c>
      <c r="N79" s="3">
        <f t="shared" si="27"/>
        <v>4.334002511238802E-2</v>
      </c>
      <c r="O79" s="6">
        <f t="shared" si="28"/>
        <v>23.073359957841067</v>
      </c>
      <c r="P79" s="3" t="str">
        <f t="shared" si="29"/>
        <v/>
      </c>
      <c r="Q79" s="3" t="str">
        <f>IF(ISNUMBER(P79),SUMIF(A:A,A79,P:P),"")</f>
        <v/>
      </c>
      <c r="R79" s="3" t="str">
        <f t="shared" si="30"/>
        <v/>
      </c>
      <c r="S79" s="7" t="str">
        <f t="shared" si="31"/>
        <v/>
      </c>
    </row>
    <row r="80" spans="1:19" x14ac:dyDescent="0.3">
      <c r="A80" s="1">
        <v>19</v>
      </c>
      <c r="B80" s="5">
        <v>0.70138888888888884</v>
      </c>
      <c r="C80" s="1" t="s">
        <v>19</v>
      </c>
      <c r="D80" s="1">
        <v>8</v>
      </c>
      <c r="E80" s="1">
        <v>16</v>
      </c>
      <c r="F80" s="1" t="s">
        <v>95</v>
      </c>
      <c r="G80" s="1">
        <v>42.87</v>
      </c>
      <c r="H80" s="1">
        <f>1+COUNTIFS(A:A,A80,G:G,"&gt;"&amp;G80)</f>
        <v>11</v>
      </c>
      <c r="I80" s="2">
        <f>AVERAGEIF(A:A,A80,G:G)</f>
        <v>48.340666666666671</v>
      </c>
      <c r="J80" s="2">
        <f t="shared" si="24"/>
        <v>-5.4706666666666734</v>
      </c>
      <c r="K80" s="2">
        <f t="shared" si="25"/>
        <v>84.529333333333327</v>
      </c>
      <c r="L80" s="2">
        <f t="shared" si="26"/>
        <v>159.4547208333135</v>
      </c>
      <c r="M80" s="2">
        <f>SUMIF(A:A,A80,L:L)</f>
        <v>4079.1287521142767</v>
      </c>
      <c r="N80" s="3">
        <f t="shared" si="27"/>
        <v>3.9090386826026419E-2</v>
      </c>
      <c r="O80" s="6">
        <f t="shared" si="28"/>
        <v>25.581737127610079</v>
      </c>
      <c r="P80" s="3" t="str">
        <f t="shared" si="29"/>
        <v/>
      </c>
      <c r="Q80" s="3" t="str">
        <f>IF(ISNUMBER(P80),SUMIF(A:A,A80,P:P),"")</f>
        <v/>
      </c>
      <c r="R80" s="3" t="str">
        <f t="shared" si="30"/>
        <v/>
      </c>
      <c r="S80" s="7" t="str">
        <f t="shared" si="31"/>
        <v/>
      </c>
    </row>
    <row r="81" spans="1:19" x14ac:dyDescent="0.3">
      <c r="A81" s="1">
        <v>19</v>
      </c>
      <c r="B81" s="5">
        <v>0.70138888888888884</v>
      </c>
      <c r="C81" s="1" t="s">
        <v>19</v>
      </c>
      <c r="D81" s="1">
        <v>8</v>
      </c>
      <c r="E81" s="1">
        <v>13</v>
      </c>
      <c r="F81" s="1" t="s">
        <v>92</v>
      </c>
      <c r="G81" s="1">
        <v>37.69</v>
      </c>
      <c r="H81" s="1">
        <f>1+COUNTIFS(A:A,A81,G:G,"&gt;"&amp;G81)</f>
        <v>12</v>
      </c>
      <c r="I81" s="2">
        <f>AVERAGEIF(A:A,A81,G:G)</f>
        <v>48.340666666666671</v>
      </c>
      <c r="J81" s="2">
        <f t="shared" si="24"/>
        <v>-10.650666666666673</v>
      </c>
      <c r="K81" s="2">
        <f t="shared" si="25"/>
        <v>79.349333333333334</v>
      </c>
      <c r="L81" s="2">
        <f t="shared" si="26"/>
        <v>116.8580558015946</v>
      </c>
      <c r="M81" s="2">
        <f>SUMIF(A:A,A81,L:L)</f>
        <v>4079.1287521142767</v>
      </c>
      <c r="N81" s="3">
        <f t="shared" si="27"/>
        <v>2.8647797827177E-2</v>
      </c>
      <c r="O81" s="6">
        <f t="shared" si="28"/>
        <v>34.906697053388889</v>
      </c>
      <c r="P81" s="3" t="str">
        <f t="shared" si="29"/>
        <v/>
      </c>
      <c r="Q81" s="3" t="str">
        <f>IF(ISNUMBER(P81),SUMIF(A:A,A81,P:P),"")</f>
        <v/>
      </c>
      <c r="R81" s="3" t="str">
        <f t="shared" si="30"/>
        <v/>
      </c>
      <c r="S81" s="7" t="str">
        <f t="shared" si="31"/>
        <v/>
      </c>
    </row>
    <row r="82" spans="1:19" x14ac:dyDescent="0.3">
      <c r="A82" s="1">
        <v>19</v>
      </c>
      <c r="B82" s="5">
        <v>0.70138888888888884</v>
      </c>
      <c r="C82" s="1" t="s">
        <v>19</v>
      </c>
      <c r="D82" s="1">
        <v>8</v>
      </c>
      <c r="E82" s="1">
        <v>3</v>
      </c>
      <c r="F82" s="1" t="s">
        <v>84</v>
      </c>
      <c r="G82" s="1">
        <v>37.19</v>
      </c>
      <c r="H82" s="1">
        <f>1+COUNTIFS(A:A,A82,G:G,"&gt;"&amp;G82)</f>
        <v>13</v>
      </c>
      <c r="I82" s="2">
        <f>AVERAGEIF(A:A,A82,G:G)</f>
        <v>48.340666666666671</v>
      </c>
      <c r="J82" s="2">
        <f t="shared" si="24"/>
        <v>-11.150666666666673</v>
      </c>
      <c r="K82" s="2">
        <f t="shared" si="25"/>
        <v>78.849333333333334</v>
      </c>
      <c r="L82" s="2">
        <f t="shared" si="26"/>
        <v>113.40437831181978</v>
      </c>
      <c r="M82" s="2">
        <f>SUMIF(A:A,A82,L:L)</f>
        <v>4079.1287521142767</v>
      </c>
      <c r="N82" s="3">
        <f t="shared" si="27"/>
        <v>2.7801127447384569E-2</v>
      </c>
      <c r="O82" s="6">
        <f t="shared" si="28"/>
        <v>35.969764244006456</v>
      </c>
      <c r="P82" s="3" t="str">
        <f t="shared" si="29"/>
        <v/>
      </c>
      <c r="Q82" s="3" t="str">
        <f>IF(ISNUMBER(P82),SUMIF(A:A,A82,P:P),"")</f>
        <v/>
      </c>
      <c r="R82" s="3" t="str">
        <f t="shared" si="30"/>
        <v/>
      </c>
      <c r="S82" s="7" t="str">
        <f t="shared" si="31"/>
        <v/>
      </c>
    </row>
    <row r="83" spans="1:19" x14ac:dyDescent="0.3">
      <c r="A83" s="1">
        <v>19</v>
      </c>
      <c r="B83" s="5">
        <v>0.70138888888888884</v>
      </c>
      <c r="C83" s="1" t="s">
        <v>19</v>
      </c>
      <c r="D83" s="1">
        <v>8</v>
      </c>
      <c r="E83" s="1">
        <v>17</v>
      </c>
      <c r="F83" s="1" t="s">
        <v>96</v>
      </c>
      <c r="G83" s="1">
        <v>36.049999999999997</v>
      </c>
      <c r="H83" s="1">
        <f>1+COUNTIFS(A:A,A83,G:G,"&gt;"&amp;G83)</f>
        <v>14</v>
      </c>
      <c r="I83" s="2">
        <f>AVERAGEIF(A:A,A83,G:G)</f>
        <v>48.340666666666671</v>
      </c>
      <c r="J83" s="2">
        <f t="shared" si="24"/>
        <v>-12.290666666666674</v>
      </c>
      <c r="K83" s="2">
        <f t="shared" si="25"/>
        <v>77.709333333333319</v>
      </c>
      <c r="L83" s="2">
        <f t="shared" si="26"/>
        <v>105.9068569708635</v>
      </c>
      <c r="M83" s="2">
        <f>SUMIF(A:A,A83,L:L)</f>
        <v>4079.1287521142767</v>
      </c>
      <c r="N83" s="3">
        <f t="shared" si="27"/>
        <v>2.5963107174778514E-2</v>
      </c>
      <c r="O83" s="6">
        <f t="shared" si="28"/>
        <v>38.516191196538891</v>
      </c>
      <c r="P83" s="3" t="str">
        <f t="shared" si="29"/>
        <v/>
      </c>
      <c r="Q83" s="3" t="str">
        <f>IF(ISNUMBER(P83),SUMIF(A:A,A83,P:P),"")</f>
        <v/>
      </c>
      <c r="R83" s="3" t="str">
        <f t="shared" si="30"/>
        <v/>
      </c>
      <c r="S83" s="7" t="str">
        <f t="shared" si="31"/>
        <v/>
      </c>
    </row>
    <row r="84" spans="1:19" x14ac:dyDescent="0.3">
      <c r="A84" s="1">
        <v>19</v>
      </c>
      <c r="B84" s="5">
        <v>0.70138888888888884</v>
      </c>
      <c r="C84" s="1" t="s">
        <v>19</v>
      </c>
      <c r="D84" s="1">
        <v>8</v>
      </c>
      <c r="E84" s="1">
        <v>15</v>
      </c>
      <c r="F84" s="1" t="s">
        <v>94</v>
      </c>
      <c r="G84" s="1">
        <v>25.1</v>
      </c>
      <c r="H84" s="1">
        <f>1+COUNTIFS(A:A,A84,G:G,"&gt;"&amp;G84)</f>
        <v>15</v>
      </c>
      <c r="I84" s="2">
        <f>AVERAGEIF(A:A,A84,G:G)</f>
        <v>48.340666666666671</v>
      </c>
      <c r="J84" s="2">
        <f t="shared" si="24"/>
        <v>-23.240666666666669</v>
      </c>
      <c r="K84" s="2">
        <f t="shared" si="25"/>
        <v>66.759333333333331</v>
      </c>
      <c r="L84" s="2">
        <f t="shared" si="26"/>
        <v>54.902561226241914</v>
      </c>
      <c r="M84" s="2">
        <f>SUMIF(A:A,A84,L:L)</f>
        <v>4079.1287521142767</v>
      </c>
      <c r="N84" s="3">
        <f t="shared" si="27"/>
        <v>1.3459384236838578E-2</v>
      </c>
      <c r="O84" s="6">
        <f t="shared" si="28"/>
        <v>74.297603991643385</v>
      </c>
      <c r="P84" s="3" t="str">
        <f t="shared" si="29"/>
        <v/>
      </c>
      <c r="Q84" s="3" t="str">
        <f>IF(ISNUMBER(P84),SUMIF(A:A,A84,P:P),"")</f>
        <v/>
      </c>
      <c r="R84" s="3" t="str">
        <f t="shared" si="30"/>
        <v/>
      </c>
      <c r="S84" s="7" t="str">
        <f t="shared" si="31"/>
        <v/>
      </c>
    </row>
  </sheetData>
  <autoFilter ref="A7:S37" xr:uid="{00000000-0009-0000-0000-000000000000}"/>
  <sortState xmlns:xlrd2="http://schemas.microsoft.com/office/spreadsheetml/2017/richdata2" ref="A8:T84">
    <sortCondition ref="B8:B84"/>
    <sortCondition ref="H8:H84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41:G1048576 G7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40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28062022 -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2022-06-27T23:08:51Z</cp:lastPrinted>
  <dcterms:created xsi:type="dcterms:W3CDTF">2016-03-11T05:58:01Z</dcterms:created>
  <dcterms:modified xsi:type="dcterms:W3CDTF">2022-06-27T23:15:19Z</dcterms:modified>
</cp:coreProperties>
</file>