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64C31FE5-9F22-41C9-8F76-B0D2BA7EE7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7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27092022 - PREMIUM'!$A$7:$S$53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1" i="1" l="1"/>
  <c r="I111" i="1"/>
  <c r="J111" i="1" s="1"/>
  <c r="K111" i="1" s="1"/>
  <c r="L111" i="1" s="1"/>
  <c r="H116" i="1"/>
  <c r="I116" i="1"/>
  <c r="J116" i="1" s="1"/>
  <c r="K116" i="1" s="1"/>
  <c r="L116" i="1" s="1"/>
  <c r="H122" i="1"/>
  <c r="I122" i="1"/>
  <c r="J122" i="1" s="1"/>
  <c r="K122" i="1" s="1"/>
  <c r="L122" i="1" s="1"/>
  <c r="H115" i="1"/>
  <c r="I115" i="1"/>
  <c r="J115" i="1" s="1"/>
  <c r="K115" i="1" s="1"/>
  <c r="L115" i="1" s="1"/>
  <c r="H119" i="1"/>
  <c r="I119" i="1"/>
  <c r="J119" i="1" s="1"/>
  <c r="K119" i="1" s="1"/>
  <c r="L119" i="1" s="1"/>
  <c r="H117" i="1"/>
  <c r="I117" i="1"/>
  <c r="J117" i="1" s="1"/>
  <c r="K117" i="1" s="1"/>
  <c r="L117" i="1" s="1"/>
  <c r="H80" i="1"/>
  <c r="I80" i="1"/>
  <c r="J80" i="1" s="1"/>
  <c r="K80" i="1" s="1"/>
  <c r="L80" i="1" s="1"/>
  <c r="H77" i="1"/>
  <c r="I77" i="1"/>
  <c r="J77" i="1" s="1"/>
  <c r="K77" i="1" s="1"/>
  <c r="L77" i="1" s="1"/>
  <c r="H81" i="1"/>
  <c r="I81" i="1"/>
  <c r="J81" i="1" s="1"/>
  <c r="K81" i="1" s="1"/>
  <c r="L81" i="1" s="1"/>
  <c r="H86" i="1"/>
  <c r="I86" i="1"/>
  <c r="J86" i="1" s="1"/>
  <c r="K86" i="1" s="1"/>
  <c r="L86" i="1" s="1"/>
  <c r="H84" i="1"/>
  <c r="I84" i="1"/>
  <c r="J84" i="1" s="1"/>
  <c r="K84" i="1" s="1"/>
  <c r="L84" i="1" s="1"/>
  <c r="H83" i="1"/>
  <c r="I83" i="1"/>
  <c r="J83" i="1" s="1"/>
  <c r="K83" i="1" s="1"/>
  <c r="L83" i="1" s="1"/>
  <c r="H94" i="1"/>
  <c r="I94" i="1"/>
  <c r="J94" i="1" s="1"/>
  <c r="K94" i="1" s="1"/>
  <c r="L94" i="1" s="1"/>
  <c r="H90" i="1"/>
  <c r="I90" i="1"/>
  <c r="J90" i="1" s="1"/>
  <c r="K90" i="1" s="1"/>
  <c r="L90" i="1" s="1"/>
  <c r="H88" i="1"/>
  <c r="I88" i="1"/>
  <c r="J88" i="1" s="1"/>
  <c r="K88" i="1" s="1"/>
  <c r="L88" i="1" s="1"/>
  <c r="H92" i="1"/>
  <c r="I92" i="1"/>
  <c r="J92" i="1" s="1"/>
  <c r="K92" i="1" s="1"/>
  <c r="L92" i="1" s="1"/>
  <c r="H85" i="1"/>
  <c r="I85" i="1"/>
  <c r="J85" i="1" s="1"/>
  <c r="K85" i="1" s="1"/>
  <c r="L85" i="1" s="1"/>
  <c r="H87" i="1"/>
  <c r="I87" i="1"/>
  <c r="J87" i="1" s="1"/>
  <c r="K87" i="1" s="1"/>
  <c r="L87" i="1" s="1"/>
  <c r="H96" i="1"/>
  <c r="I96" i="1"/>
  <c r="J96" i="1" s="1"/>
  <c r="K96" i="1" s="1"/>
  <c r="L96" i="1" s="1"/>
  <c r="H89" i="1"/>
  <c r="I89" i="1"/>
  <c r="J89" i="1" s="1"/>
  <c r="K89" i="1" s="1"/>
  <c r="L89" i="1" s="1"/>
  <c r="H95" i="1"/>
  <c r="I95" i="1"/>
  <c r="J95" i="1" s="1"/>
  <c r="K95" i="1" s="1"/>
  <c r="L95" i="1" s="1"/>
  <c r="H91" i="1"/>
  <c r="I91" i="1"/>
  <c r="J91" i="1" s="1"/>
  <c r="K91" i="1" s="1"/>
  <c r="L91" i="1" s="1"/>
  <c r="H93" i="1"/>
  <c r="I93" i="1"/>
  <c r="J93" i="1" s="1"/>
  <c r="K93" i="1" s="1"/>
  <c r="L93" i="1" s="1"/>
  <c r="H101" i="1"/>
  <c r="I101" i="1"/>
  <c r="J101" i="1" s="1"/>
  <c r="K101" i="1" s="1"/>
  <c r="L101" i="1" s="1"/>
  <c r="H103" i="1"/>
  <c r="I103" i="1"/>
  <c r="J103" i="1" s="1"/>
  <c r="K103" i="1" s="1"/>
  <c r="L103" i="1" s="1"/>
  <c r="H100" i="1"/>
  <c r="I100" i="1"/>
  <c r="J100" i="1" s="1"/>
  <c r="K100" i="1" s="1"/>
  <c r="L100" i="1" s="1"/>
  <c r="H99" i="1"/>
  <c r="I99" i="1"/>
  <c r="J99" i="1" s="1"/>
  <c r="K99" i="1" s="1"/>
  <c r="L99" i="1" s="1"/>
  <c r="H105" i="1"/>
  <c r="I105" i="1"/>
  <c r="J105" i="1" s="1"/>
  <c r="K105" i="1" s="1"/>
  <c r="L105" i="1" s="1"/>
  <c r="H106" i="1"/>
  <c r="I106" i="1"/>
  <c r="J106" i="1" s="1"/>
  <c r="K106" i="1" s="1"/>
  <c r="L106" i="1" s="1"/>
  <c r="H98" i="1"/>
  <c r="I98" i="1"/>
  <c r="J98" i="1" s="1"/>
  <c r="K98" i="1" s="1"/>
  <c r="L98" i="1" s="1"/>
  <c r="H102" i="1"/>
  <c r="I102" i="1"/>
  <c r="J102" i="1" s="1"/>
  <c r="K102" i="1" s="1"/>
  <c r="L102" i="1" s="1"/>
  <c r="H107" i="1"/>
  <c r="I107" i="1"/>
  <c r="J107" i="1" s="1"/>
  <c r="K107" i="1" s="1"/>
  <c r="L107" i="1" s="1"/>
  <c r="H104" i="1"/>
  <c r="I104" i="1"/>
  <c r="J104" i="1" s="1"/>
  <c r="K104" i="1" s="1"/>
  <c r="L104" i="1" s="1"/>
  <c r="H114" i="1"/>
  <c r="I114" i="1"/>
  <c r="J114" i="1" s="1"/>
  <c r="K114" i="1" s="1"/>
  <c r="L114" i="1" s="1"/>
  <c r="H110" i="1"/>
  <c r="I110" i="1"/>
  <c r="J110" i="1" s="1"/>
  <c r="K110" i="1" s="1"/>
  <c r="L110" i="1" s="1"/>
  <c r="H109" i="1"/>
  <c r="I109" i="1"/>
  <c r="J109" i="1" s="1"/>
  <c r="K109" i="1" s="1"/>
  <c r="L109" i="1" s="1"/>
  <c r="H112" i="1"/>
  <c r="I112" i="1"/>
  <c r="J112" i="1" s="1"/>
  <c r="K112" i="1" s="1"/>
  <c r="L112" i="1" s="1"/>
  <c r="H113" i="1"/>
  <c r="I113" i="1"/>
  <c r="J113" i="1" s="1"/>
  <c r="K113" i="1" s="1"/>
  <c r="L113" i="1" s="1"/>
  <c r="H118" i="1"/>
  <c r="I118" i="1"/>
  <c r="J118" i="1" s="1"/>
  <c r="K118" i="1" s="1"/>
  <c r="L118" i="1" s="1"/>
  <c r="H121" i="1"/>
  <c r="I121" i="1"/>
  <c r="J121" i="1" s="1"/>
  <c r="K121" i="1" s="1"/>
  <c r="L121" i="1" s="1"/>
  <c r="H120" i="1"/>
  <c r="I120" i="1"/>
  <c r="J120" i="1" s="1"/>
  <c r="K120" i="1" s="1"/>
  <c r="L120" i="1" s="1"/>
  <c r="H69" i="1"/>
  <c r="I69" i="1"/>
  <c r="J69" i="1" s="1"/>
  <c r="K69" i="1" s="1"/>
  <c r="L69" i="1" s="1"/>
  <c r="H70" i="1"/>
  <c r="I70" i="1"/>
  <c r="J70" i="1" s="1"/>
  <c r="K70" i="1" s="1"/>
  <c r="L70" i="1" s="1"/>
  <c r="H76" i="1"/>
  <c r="I76" i="1"/>
  <c r="J76" i="1" s="1"/>
  <c r="K76" i="1" s="1"/>
  <c r="L76" i="1" s="1"/>
  <c r="H72" i="1"/>
  <c r="I72" i="1"/>
  <c r="J72" i="1" s="1"/>
  <c r="K72" i="1" s="1"/>
  <c r="L72" i="1" s="1"/>
  <c r="H79" i="1"/>
  <c r="I79" i="1"/>
  <c r="J79" i="1" s="1"/>
  <c r="K79" i="1" s="1"/>
  <c r="L79" i="1" s="1"/>
  <c r="H71" i="1"/>
  <c r="I71" i="1"/>
  <c r="J71" i="1" s="1"/>
  <c r="K71" i="1" s="1"/>
  <c r="L71" i="1" s="1"/>
  <c r="H73" i="1"/>
  <c r="I73" i="1"/>
  <c r="J73" i="1" s="1"/>
  <c r="K73" i="1" s="1"/>
  <c r="L73" i="1" s="1"/>
  <c r="H12" i="1"/>
  <c r="I12" i="1"/>
  <c r="J12" i="1" s="1"/>
  <c r="K12" i="1" s="1"/>
  <c r="L12" i="1" s="1"/>
  <c r="H14" i="1"/>
  <c r="I14" i="1"/>
  <c r="J14" i="1" s="1"/>
  <c r="K14" i="1" s="1"/>
  <c r="L14" i="1" s="1"/>
  <c r="H10" i="1"/>
  <c r="I10" i="1"/>
  <c r="J10" i="1" s="1"/>
  <c r="K10" i="1" s="1"/>
  <c r="L10" i="1" s="1"/>
  <c r="H17" i="1"/>
  <c r="I17" i="1"/>
  <c r="J17" i="1" s="1"/>
  <c r="K17" i="1" s="1"/>
  <c r="L17" i="1" s="1"/>
  <c r="H16" i="1"/>
  <c r="I16" i="1"/>
  <c r="J16" i="1" s="1"/>
  <c r="K16" i="1" s="1"/>
  <c r="L16" i="1" s="1"/>
  <c r="H11" i="1"/>
  <c r="I11" i="1"/>
  <c r="J11" i="1" s="1"/>
  <c r="K11" i="1" s="1"/>
  <c r="L11" i="1" s="1"/>
  <c r="H8" i="1"/>
  <c r="I8" i="1"/>
  <c r="J8" i="1" s="1"/>
  <c r="K8" i="1" s="1"/>
  <c r="L8" i="1" s="1"/>
  <c r="H9" i="1"/>
  <c r="I9" i="1"/>
  <c r="J9" i="1" s="1"/>
  <c r="K9" i="1" s="1"/>
  <c r="L9" i="1" s="1"/>
  <c r="H13" i="1"/>
  <c r="I13" i="1"/>
  <c r="J13" i="1" s="1"/>
  <c r="K13" i="1" s="1"/>
  <c r="L13" i="1" s="1"/>
  <c r="H18" i="1"/>
  <c r="I18" i="1"/>
  <c r="J18" i="1" s="1"/>
  <c r="K18" i="1" s="1"/>
  <c r="L18" i="1" s="1"/>
  <c r="H15" i="1"/>
  <c r="I15" i="1"/>
  <c r="J15" i="1" s="1"/>
  <c r="K15" i="1" s="1"/>
  <c r="L15" i="1" s="1"/>
  <c r="H22" i="1"/>
  <c r="I22" i="1"/>
  <c r="J22" i="1" s="1"/>
  <c r="K22" i="1" s="1"/>
  <c r="L22" i="1" s="1"/>
  <c r="H23" i="1"/>
  <c r="I23" i="1"/>
  <c r="J23" i="1" s="1"/>
  <c r="K23" i="1" s="1"/>
  <c r="L23" i="1" s="1"/>
  <c r="H28" i="1"/>
  <c r="I28" i="1"/>
  <c r="J28" i="1" s="1"/>
  <c r="K28" i="1" s="1"/>
  <c r="L28" i="1" s="1"/>
  <c r="H29" i="1"/>
  <c r="I29" i="1"/>
  <c r="J29" i="1" s="1"/>
  <c r="K29" i="1" s="1"/>
  <c r="L29" i="1" s="1"/>
  <c r="H24" i="1"/>
  <c r="I24" i="1"/>
  <c r="J24" i="1" s="1"/>
  <c r="K24" i="1" s="1"/>
  <c r="L24" i="1" s="1"/>
  <c r="H20" i="1"/>
  <c r="I20" i="1"/>
  <c r="J20" i="1" s="1"/>
  <c r="K20" i="1" s="1"/>
  <c r="L20" i="1" s="1"/>
  <c r="H26" i="1"/>
  <c r="I26" i="1"/>
  <c r="J26" i="1" s="1"/>
  <c r="K26" i="1" s="1"/>
  <c r="L26" i="1" s="1"/>
  <c r="H21" i="1"/>
  <c r="I21" i="1"/>
  <c r="J21" i="1" s="1"/>
  <c r="K21" i="1" s="1"/>
  <c r="L21" i="1" s="1"/>
  <c r="H27" i="1"/>
  <c r="I27" i="1"/>
  <c r="J27" i="1" s="1"/>
  <c r="K27" i="1" s="1"/>
  <c r="L27" i="1" s="1"/>
  <c r="H25" i="1"/>
  <c r="I25" i="1"/>
  <c r="J25" i="1" s="1"/>
  <c r="K25" i="1" s="1"/>
  <c r="L25" i="1" s="1"/>
  <c r="H31" i="1"/>
  <c r="I31" i="1"/>
  <c r="J31" i="1" s="1"/>
  <c r="K31" i="1" s="1"/>
  <c r="L31" i="1" s="1"/>
  <c r="H30" i="1"/>
  <c r="I30" i="1"/>
  <c r="J30" i="1" s="1"/>
  <c r="K30" i="1" s="1"/>
  <c r="L30" i="1" s="1"/>
  <c r="H33" i="1"/>
  <c r="I33" i="1"/>
  <c r="J33" i="1" s="1"/>
  <c r="K33" i="1" s="1"/>
  <c r="L33" i="1" s="1"/>
  <c r="H37" i="1"/>
  <c r="I37" i="1"/>
  <c r="J37" i="1" s="1"/>
  <c r="K37" i="1" s="1"/>
  <c r="L37" i="1" s="1"/>
  <c r="H40" i="1"/>
  <c r="I40" i="1"/>
  <c r="J40" i="1" s="1"/>
  <c r="K40" i="1" s="1"/>
  <c r="L40" i="1" s="1"/>
  <c r="H35" i="1"/>
  <c r="I35" i="1"/>
  <c r="J35" i="1" s="1"/>
  <c r="K35" i="1" s="1"/>
  <c r="L35" i="1" s="1"/>
  <c r="H41" i="1"/>
  <c r="I41" i="1"/>
  <c r="J41" i="1" s="1"/>
  <c r="K41" i="1" s="1"/>
  <c r="L41" i="1" s="1"/>
  <c r="H36" i="1"/>
  <c r="I36" i="1"/>
  <c r="J36" i="1" s="1"/>
  <c r="K36" i="1" s="1"/>
  <c r="L36" i="1" s="1"/>
  <c r="H39" i="1"/>
  <c r="I39" i="1"/>
  <c r="J39" i="1" s="1"/>
  <c r="K39" i="1" s="1"/>
  <c r="L39" i="1" s="1"/>
  <c r="H42" i="1"/>
  <c r="I42" i="1"/>
  <c r="J42" i="1" s="1"/>
  <c r="K42" i="1" s="1"/>
  <c r="L42" i="1" s="1"/>
  <c r="H34" i="1"/>
  <c r="I34" i="1"/>
  <c r="J34" i="1" s="1"/>
  <c r="K34" i="1" s="1"/>
  <c r="L34" i="1" s="1"/>
  <c r="H38" i="1"/>
  <c r="I38" i="1"/>
  <c r="J38" i="1" s="1"/>
  <c r="K38" i="1" s="1"/>
  <c r="L38" i="1" s="1"/>
  <c r="H48" i="1"/>
  <c r="I48" i="1"/>
  <c r="J48" i="1" s="1"/>
  <c r="K48" i="1" s="1"/>
  <c r="L48" i="1" s="1"/>
  <c r="H44" i="1"/>
  <c r="I44" i="1"/>
  <c r="J44" i="1" s="1"/>
  <c r="K44" i="1" s="1"/>
  <c r="L44" i="1" s="1"/>
  <c r="H46" i="1"/>
  <c r="I46" i="1"/>
  <c r="J46" i="1" s="1"/>
  <c r="K46" i="1" s="1"/>
  <c r="L46" i="1" s="1"/>
  <c r="H45" i="1"/>
  <c r="I45" i="1"/>
  <c r="J45" i="1" s="1"/>
  <c r="K45" i="1" s="1"/>
  <c r="L45" i="1" s="1"/>
  <c r="H50" i="1"/>
  <c r="I50" i="1"/>
  <c r="J50" i="1" s="1"/>
  <c r="K50" i="1" s="1"/>
  <c r="L50" i="1" s="1"/>
  <c r="H51" i="1"/>
  <c r="I51" i="1"/>
  <c r="J51" i="1" s="1"/>
  <c r="K51" i="1" s="1"/>
  <c r="L51" i="1" s="1"/>
  <c r="H47" i="1"/>
  <c r="I47" i="1"/>
  <c r="J47" i="1" s="1"/>
  <c r="K47" i="1" s="1"/>
  <c r="L47" i="1" s="1"/>
  <c r="H49" i="1"/>
  <c r="I49" i="1"/>
  <c r="J49" i="1" s="1"/>
  <c r="K49" i="1" s="1"/>
  <c r="L49" i="1" s="1"/>
  <c r="H53" i="1"/>
  <c r="I53" i="1"/>
  <c r="J53" i="1" s="1"/>
  <c r="K53" i="1" s="1"/>
  <c r="L53" i="1" s="1"/>
  <c r="H52" i="1"/>
  <c r="I52" i="1"/>
  <c r="J52" i="1" s="1"/>
  <c r="K52" i="1" s="1"/>
  <c r="L52" i="1" s="1"/>
  <c r="H56" i="1"/>
  <c r="I56" i="1"/>
  <c r="J56" i="1" s="1"/>
  <c r="K56" i="1" s="1"/>
  <c r="L56" i="1" s="1"/>
  <c r="H55" i="1"/>
  <c r="I55" i="1"/>
  <c r="J55" i="1" s="1"/>
  <c r="K55" i="1" s="1"/>
  <c r="L55" i="1" s="1"/>
  <c r="H61" i="1"/>
  <c r="I61" i="1"/>
  <c r="J61" i="1" s="1"/>
  <c r="K61" i="1" s="1"/>
  <c r="L61" i="1" s="1"/>
  <c r="H57" i="1"/>
  <c r="I57" i="1"/>
  <c r="J57" i="1" s="1"/>
  <c r="K57" i="1" s="1"/>
  <c r="L57" i="1" s="1"/>
  <c r="H64" i="1"/>
  <c r="I64" i="1"/>
  <c r="J64" i="1" s="1"/>
  <c r="K64" i="1" s="1"/>
  <c r="L64" i="1" s="1"/>
  <c r="H62" i="1"/>
  <c r="I62" i="1"/>
  <c r="J62" i="1" s="1"/>
  <c r="K62" i="1" s="1"/>
  <c r="L62" i="1" s="1"/>
  <c r="H60" i="1"/>
  <c r="I60" i="1"/>
  <c r="J60" i="1" s="1"/>
  <c r="K60" i="1" s="1"/>
  <c r="L60" i="1" s="1"/>
  <c r="H58" i="1"/>
  <c r="I58" i="1"/>
  <c r="J58" i="1" s="1"/>
  <c r="K58" i="1" s="1"/>
  <c r="L58" i="1" s="1"/>
  <c r="H59" i="1"/>
  <c r="I59" i="1"/>
  <c r="J59" i="1" s="1"/>
  <c r="K59" i="1" s="1"/>
  <c r="L59" i="1" s="1"/>
  <c r="H67" i="1"/>
  <c r="I67" i="1"/>
  <c r="J67" i="1" s="1"/>
  <c r="K67" i="1" s="1"/>
  <c r="L67" i="1" s="1"/>
  <c r="H66" i="1"/>
  <c r="I66" i="1"/>
  <c r="J66" i="1" s="1"/>
  <c r="K66" i="1" s="1"/>
  <c r="L66" i="1" s="1"/>
  <c r="H63" i="1"/>
  <c r="I63" i="1"/>
  <c r="J63" i="1" s="1"/>
  <c r="K63" i="1" s="1"/>
  <c r="L63" i="1" s="1"/>
  <c r="H65" i="1"/>
  <c r="I65" i="1"/>
  <c r="J65" i="1" s="1"/>
  <c r="K65" i="1" s="1"/>
  <c r="L65" i="1" s="1"/>
  <c r="H78" i="1"/>
  <c r="I78" i="1"/>
  <c r="J78" i="1" s="1"/>
  <c r="K78" i="1" s="1"/>
  <c r="L78" i="1" s="1"/>
  <c r="H75" i="1"/>
  <c r="I75" i="1"/>
  <c r="J75" i="1" s="1"/>
  <c r="K75" i="1" s="1"/>
  <c r="L75" i="1" s="1"/>
  <c r="H74" i="1"/>
  <c r="I74" i="1"/>
  <c r="J74" i="1" s="1"/>
  <c r="K74" i="1" s="1"/>
  <c r="L74" i="1" s="1"/>
  <c r="M116" i="1" l="1"/>
  <c r="N116" i="1" s="1"/>
  <c r="O116" i="1" s="1"/>
  <c r="P116" i="1" s="1"/>
  <c r="M111" i="1"/>
  <c r="N111" i="1" s="1"/>
  <c r="O111" i="1" s="1"/>
  <c r="P111" i="1" s="1"/>
  <c r="M122" i="1"/>
  <c r="N122" i="1" s="1"/>
  <c r="O122" i="1" s="1"/>
  <c r="P122" i="1" s="1"/>
  <c r="M117" i="1"/>
  <c r="N117" i="1" s="1"/>
  <c r="O117" i="1" s="1"/>
  <c r="P117" i="1" s="1"/>
  <c r="M115" i="1"/>
  <c r="N115" i="1" s="1"/>
  <c r="O115" i="1" s="1"/>
  <c r="P115" i="1" s="1"/>
  <c r="M119" i="1"/>
  <c r="N119" i="1" s="1"/>
  <c r="O119" i="1" s="1"/>
  <c r="P119" i="1" s="1"/>
  <c r="M88" i="1"/>
  <c r="N88" i="1" s="1"/>
  <c r="O88" i="1" s="1"/>
  <c r="P88" i="1" s="1"/>
  <c r="M101" i="1"/>
  <c r="N101" i="1" s="1"/>
  <c r="O101" i="1" s="1"/>
  <c r="P101" i="1" s="1"/>
  <c r="M106" i="1"/>
  <c r="N106" i="1" s="1"/>
  <c r="O106" i="1" s="1"/>
  <c r="P106" i="1" s="1"/>
  <c r="M114" i="1"/>
  <c r="N114" i="1" s="1"/>
  <c r="O114" i="1" s="1"/>
  <c r="P114" i="1" s="1"/>
  <c r="M118" i="1"/>
  <c r="N118" i="1" s="1"/>
  <c r="O118" i="1" s="1"/>
  <c r="P118" i="1" s="1"/>
  <c r="M113" i="1"/>
  <c r="N113" i="1" s="1"/>
  <c r="O113" i="1" s="1"/>
  <c r="P113" i="1" s="1"/>
  <c r="M120" i="1"/>
  <c r="N120" i="1" s="1"/>
  <c r="O120" i="1" s="1"/>
  <c r="P120" i="1" s="1"/>
  <c r="M121" i="1"/>
  <c r="N121" i="1" s="1"/>
  <c r="O121" i="1" s="1"/>
  <c r="P121" i="1" s="1"/>
  <c r="M112" i="1"/>
  <c r="N112" i="1" s="1"/>
  <c r="O112" i="1" s="1"/>
  <c r="P112" i="1" s="1"/>
  <c r="M84" i="1"/>
  <c r="N84" i="1" s="1"/>
  <c r="O84" i="1" s="1"/>
  <c r="P84" i="1" s="1"/>
  <c r="M83" i="1"/>
  <c r="N83" i="1" s="1"/>
  <c r="O83" i="1" s="1"/>
  <c r="P83" i="1" s="1"/>
  <c r="M86" i="1"/>
  <c r="N86" i="1" s="1"/>
  <c r="O86" i="1" s="1"/>
  <c r="P86" i="1" s="1"/>
  <c r="M98" i="1"/>
  <c r="N98" i="1" s="1"/>
  <c r="O98" i="1" s="1"/>
  <c r="P98" i="1" s="1"/>
  <c r="M99" i="1"/>
  <c r="N99" i="1" s="1"/>
  <c r="O99" i="1" s="1"/>
  <c r="P99" i="1" s="1"/>
  <c r="M105" i="1"/>
  <c r="N105" i="1" s="1"/>
  <c r="O105" i="1" s="1"/>
  <c r="P105" i="1" s="1"/>
  <c r="M100" i="1"/>
  <c r="N100" i="1" s="1"/>
  <c r="O100" i="1" s="1"/>
  <c r="P100" i="1" s="1"/>
  <c r="M110" i="1"/>
  <c r="N110" i="1" s="1"/>
  <c r="O110" i="1" s="1"/>
  <c r="P110" i="1" s="1"/>
  <c r="M93" i="1"/>
  <c r="N93" i="1" s="1"/>
  <c r="O93" i="1" s="1"/>
  <c r="P93" i="1" s="1"/>
  <c r="M104" i="1"/>
  <c r="N104" i="1" s="1"/>
  <c r="O104" i="1" s="1"/>
  <c r="P104" i="1" s="1"/>
  <c r="M92" i="1"/>
  <c r="N92" i="1" s="1"/>
  <c r="O92" i="1" s="1"/>
  <c r="P92" i="1" s="1"/>
  <c r="M87" i="1"/>
  <c r="N87" i="1" s="1"/>
  <c r="O87" i="1" s="1"/>
  <c r="P87" i="1" s="1"/>
  <c r="M94" i="1"/>
  <c r="N94" i="1" s="1"/>
  <c r="O94" i="1" s="1"/>
  <c r="P94" i="1" s="1"/>
  <c r="M96" i="1"/>
  <c r="N96" i="1" s="1"/>
  <c r="O96" i="1" s="1"/>
  <c r="P96" i="1" s="1"/>
  <c r="M95" i="1"/>
  <c r="N95" i="1" s="1"/>
  <c r="O95" i="1" s="1"/>
  <c r="P95" i="1" s="1"/>
  <c r="M91" i="1"/>
  <c r="N91" i="1" s="1"/>
  <c r="O91" i="1" s="1"/>
  <c r="P91" i="1" s="1"/>
  <c r="M90" i="1"/>
  <c r="N90" i="1" s="1"/>
  <c r="O90" i="1" s="1"/>
  <c r="P90" i="1" s="1"/>
  <c r="M85" i="1"/>
  <c r="N85" i="1" s="1"/>
  <c r="O85" i="1" s="1"/>
  <c r="P85" i="1" s="1"/>
  <c r="M89" i="1"/>
  <c r="N89" i="1" s="1"/>
  <c r="O89" i="1" s="1"/>
  <c r="P89" i="1" s="1"/>
  <c r="M103" i="1"/>
  <c r="N103" i="1" s="1"/>
  <c r="O103" i="1" s="1"/>
  <c r="P103" i="1" s="1"/>
  <c r="M102" i="1"/>
  <c r="N102" i="1" s="1"/>
  <c r="O102" i="1" s="1"/>
  <c r="P102" i="1" s="1"/>
  <c r="M109" i="1"/>
  <c r="N109" i="1" s="1"/>
  <c r="O109" i="1" s="1"/>
  <c r="P109" i="1" s="1"/>
  <c r="M107" i="1"/>
  <c r="N107" i="1" s="1"/>
  <c r="O107" i="1" s="1"/>
  <c r="P107" i="1" s="1"/>
  <c r="M81" i="1"/>
  <c r="N81" i="1" s="1"/>
  <c r="O81" i="1" s="1"/>
  <c r="P81" i="1" s="1"/>
  <c r="M77" i="1"/>
  <c r="N77" i="1" s="1"/>
  <c r="O77" i="1" s="1"/>
  <c r="P77" i="1" s="1"/>
  <c r="M80" i="1"/>
  <c r="N80" i="1" s="1"/>
  <c r="O80" i="1" s="1"/>
  <c r="P80" i="1" s="1"/>
  <c r="M73" i="1"/>
  <c r="N73" i="1" s="1"/>
  <c r="O73" i="1" s="1"/>
  <c r="P73" i="1" s="1"/>
  <c r="M79" i="1"/>
  <c r="N79" i="1" s="1"/>
  <c r="O79" i="1" s="1"/>
  <c r="P79" i="1" s="1"/>
  <c r="M72" i="1"/>
  <c r="N72" i="1" s="1"/>
  <c r="O72" i="1" s="1"/>
  <c r="P72" i="1" s="1"/>
  <c r="M71" i="1"/>
  <c r="N71" i="1" s="1"/>
  <c r="O71" i="1" s="1"/>
  <c r="P71" i="1" s="1"/>
  <c r="M70" i="1"/>
  <c r="N70" i="1" s="1"/>
  <c r="O70" i="1" s="1"/>
  <c r="P70" i="1" s="1"/>
  <c r="M76" i="1"/>
  <c r="N76" i="1" s="1"/>
  <c r="O76" i="1" s="1"/>
  <c r="P76" i="1" s="1"/>
  <c r="M69" i="1"/>
  <c r="N69" i="1" s="1"/>
  <c r="O69" i="1" s="1"/>
  <c r="P69" i="1" s="1"/>
  <c r="M78" i="1"/>
  <c r="N78" i="1" s="1"/>
  <c r="O78" i="1" s="1"/>
  <c r="P78" i="1" s="1"/>
  <c r="M74" i="1"/>
  <c r="N74" i="1" s="1"/>
  <c r="O74" i="1" s="1"/>
  <c r="P74" i="1" s="1"/>
  <c r="M75" i="1"/>
  <c r="N75" i="1" s="1"/>
  <c r="O75" i="1" s="1"/>
  <c r="P75" i="1" s="1"/>
  <c r="M58" i="1"/>
  <c r="N58" i="1" s="1"/>
  <c r="O58" i="1" s="1"/>
  <c r="P58" i="1" s="1"/>
  <c r="M57" i="1"/>
  <c r="N57" i="1" s="1"/>
  <c r="O57" i="1" s="1"/>
  <c r="P57" i="1" s="1"/>
  <c r="M62" i="1"/>
  <c r="N62" i="1" s="1"/>
  <c r="O62" i="1" s="1"/>
  <c r="P62" i="1" s="1"/>
  <c r="M60" i="1"/>
  <c r="N60" i="1" s="1"/>
  <c r="O60" i="1" s="1"/>
  <c r="P60" i="1" s="1"/>
  <c r="M59" i="1"/>
  <c r="N59" i="1" s="1"/>
  <c r="O59" i="1" s="1"/>
  <c r="P59" i="1" s="1"/>
  <c r="M64" i="1"/>
  <c r="N64" i="1" s="1"/>
  <c r="O64" i="1" s="1"/>
  <c r="P64" i="1" s="1"/>
  <c r="M49" i="1"/>
  <c r="N49" i="1" s="1"/>
  <c r="O49" i="1" s="1"/>
  <c r="P49" i="1" s="1"/>
  <c r="M52" i="1"/>
  <c r="N52" i="1" s="1"/>
  <c r="O52" i="1" s="1"/>
  <c r="P52" i="1" s="1"/>
  <c r="M53" i="1"/>
  <c r="N53" i="1" s="1"/>
  <c r="O53" i="1" s="1"/>
  <c r="P53" i="1" s="1"/>
  <c r="M65" i="1"/>
  <c r="N65" i="1" s="1"/>
  <c r="O65" i="1" s="1"/>
  <c r="P65" i="1" s="1"/>
  <c r="M66" i="1"/>
  <c r="N66" i="1" s="1"/>
  <c r="O66" i="1" s="1"/>
  <c r="P66" i="1" s="1"/>
  <c r="M31" i="1"/>
  <c r="N31" i="1" s="1"/>
  <c r="O31" i="1" s="1"/>
  <c r="P31" i="1" s="1"/>
  <c r="M27" i="1"/>
  <c r="N27" i="1" s="1"/>
  <c r="O27" i="1" s="1"/>
  <c r="P27" i="1" s="1"/>
  <c r="M30" i="1"/>
  <c r="N30" i="1" s="1"/>
  <c r="O30" i="1" s="1"/>
  <c r="P30" i="1" s="1"/>
  <c r="M38" i="1"/>
  <c r="N38" i="1" s="1"/>
  <c r="O38" i="1" s="1"/>
  <c r="P38" i="1" s="1"/>
  <c r="M34" i="1"/>
  <c r="N34" i="1" s="1"/>
  <c r="O34" i="1" s="1"/>
  <c r="P34" i="1" s="1"/>
  <c r="M23" i="1"/>
  <c r="N23" i="1" s="1"/>
  <c r="O23" i="1" s="1"/>
  <c r="P23" i="1" s="1"/>
  <c r="M29" i="1"/>
  <c r="N29" i="1" s="1"/>
  <c r="O29" i="1" s="1"/>
  <c r="P29" i="1" s="1"/>
  <c r="M22" i="1"/>
  <c r="N22" i="1" s="1"/>
  <c r="O22" i="1" s="1"/>
  <c r="P22" i="1" s="1"/>
  <c r="M28" i="1"/>
  <c r="N28" i="1" s="1"/>
  <c r="O28" i="1" s="1"/>
  <c r="P28" i="1" s="1"/>
  <c r="M20" i="1"/>
  <c r="N20" i="1" s="1"/>
  <c r="O20" i="1" s="1"/>
  <c r="P20" i="1" s="1"/>
  <c r="M15" i="1"/>
  <c r="N15" i="1" s="1"/>
  <c r="O15" i="1" s="1"/>
  <c r="P15" i="1" s="1"/>
  <c r="M21" i="1"/>
  <c r="N21" i="1" s="1"/>
  <c r="O21" i="1" s="1"/>
  <c r="P21" i="1" s="1"/>
  <c r="M24" i="1"/>
  <c r="N24" i="1" s="1"/>
  <c r="O24" i="1" s="1"/>
  <c r="P24" i="1" s="1"/>
  <c r="M26" i="1"/>
  <c r="N26" i="1" s="1"/>
  <c r="O26" i="1" s="1"/>
  <c r="P26" i="1" s="1"/>
  <c r="M67" i="1"/>
  <c r="N67" i="1" s="1"/>
  <c r="O67" i="1" s="1"/>
  <c r="P67" i="1" s="1"/>
  <c r="M10" i="1"/>
  <c r="N10" i="1" s="1"/>
  <c r="O10" i="1" s="1"/>
  <c r="P10" i="1" s="1"/>
  <c r="M11" i="1"/>
  <c r="N11" i="1" s="1"/>
  <c r="O11" i="1" s="1"/>
  <c r="P11" i="1" s="1"/>
  <c r="M13" i="1"/>
  <c r="N13" i="1" s="1"/>
  <c r="O13" i="1" s="1"/>
  <c r="P13" i="1" s="1"/>
  <c r="M14" i="1"/>
  <c r="N14" i="1" s="1"/>
  <c r="O14" i="1" s="1"/>
  <c r="P14" i="1" s="1"/>
  <c r="M16" i="1"/>
  <c r="N16" i="1" s="1"/>
  <c r="O16" i="1" s="1"/>
  <c r="P16" i="1" s="1"/>
  <c r="M9" i="1"/>
  <c r="N9" i="1" s="1"/>
  <c r="O9" i="1" s="1"/>
  <c r="P9" i="1" s="1"/>
  <c r="M17" i="1"/>
  <c r="N17" i="1" s="1"/>
  <c r="O17" i="1" s="1"/>
  <c r="P17" i="1" s="1"/>
  <c r="M8" i="1"/>
  <c r="N8" i="1" s="1"/>
  <c r="O8" i="1" s="1"/>
  <c r="P8" i="1" s="1"/>
  <c r="M18" i="1"/>
  <c r="N18" i="1" s="1"/>
  <c r="O18" i="1" s="1"/>
  <c r="P18" i="1" s="1"/>
  <c r="M63" i="1"/>
  <c r="N63" i="1" s="1"/>
  <c r="O63" i="1" s="1"/>
  <c r="P63" i="1" s="1"/>
  <c r="M50" i="1"/>
  <c r="N50" i="1" s="1"/>
  <c r="O50" i="1" s="1"/>
  <c r="P50" i="1" s="1"/>
  <c r="M44" i="1"/>
  <c r="N44" i="1" s="1"/>
  <c r="O44" i="1" s="1"/>
  <c r="P44" i="1" s="1"/>
  <c r="M45" i="1"/>
  <c r="N45" i="1" s="1"/>
  <c r="O45" i="1" s="1"/>
  <c r="P45" i="1" s="1"/>
  <c r="M47" i="1"/>
  <c r="N47" i="1" s="1"/>
  <c r="O47" i="1" s="1"/>
  <c r="P47" i="1" s="1"/>
  <c r="M48" i="1"/>
  <c r="N48" i="1" s="1"/>
  <c r="O48" i="1" s="1"/>
  <c r="P48" i="1" s="1"/>
  <c r="M51" i="1"/>
  <c r="N51" i="1" s="1"/>
  <c r="O51" i="1" s="1"/>
  <c r="P51" i="1" s="1"/>
  <c r="M46" i="1"/>
  <c r="N46" i="1" s="1"/>
  <c r="O46" i="1" s="1"/>
  <c r="P46" i="1" s="1"/>
  <c r="M25" i="1"/>
  <c r="N25" i="1" s="1"/>
  <c r="O25" i="1" s="1"/>
  <c r="P25" i="1" s="1"/>
  <c r="M37" i="1"/>
  <c r="N37" i="1" s="1"/>
  <c r="O37" i="1" s="1"/>
  <c r="P37" i="1" s="1"/>
  <c r="M36" i="1"/>
  <c r="N36" i="1" s="1"/>
  <c r="O36" i="1" s="1"/>
  <c r="P36" i="1" s="1"/>
  <c r="M33" i="1"/>
  <c r="N33" i="1" s="1"/>
  <c r="O33" i="1" s="1"/>
  <c r="P33" i="1" s="1"/>
  <c r="M41" i="1"/>
  <c r="N41" i="1" s="1"/>
  <c r="O41" i="1" s="1"/>
  <c r="P41" i="1" s="1"/>
  <c r="M42" i="1"/>
  <c r="N42" i="1" s="1"/>
  <c r="O42" i="1" s="1"/>
  <c r="P42" i="1" s="1"/>
  <c r="M40" i="1"/>
  <c r="N40" i="1" s="1"/>
  <c r="O40" i="1" s="1"/>
  <c r="P40" i="1" s="1"/>
  <c r="M35" i="1"/>
  <c r="N35" i="1" s="1"/>
  <c r="O35" i="1" s="1"/>
  <c r="P35" i="1" s="1"/>
  <c r="M39" i="1"/>
  <c r="N39" i="1" s="1"/>
  <c r="O39" i="1" s="1"/>
  <c r="P39" i="1" s="1"/>
  <c r="M56" i="1"/>
  <c r="N56" i="1" s="1"/>
  <c r="O56" i="1" s="1"/>
  <c r="P56" i="1" s="1"/>
  <c r="M61" i="1"/>
  <c r="N61" i="1" s="1"/>
  <c r="O61" i="1" s="1"/>
  <c r="P61" i="1" s="1"/>
  <c r="M55" i="1"/>
  <c r="N55" i="1" s="1"/>
  <c r="O55" i="1" s="1"/>
  <c r="P55" i="1" s="1"/>
  <c r="M12" i="1"/>
  <c r="N12" i="1" s="1"/>
  <c r="O12" i="1" s="1"/>
  <c r="P12" i="1" s="1"/>
  <c r="Q119" i="1" l="1"/>
  <c r="R119" i="1" s="1"/>
  <c r="S119" i="1" s="1"/>
  <c r="Q115" i="1"/>
  <c r="R115" i="1" s="1"/>
  <c r="S115" i="1" s="1"/>
  <c r="Q117" i="1"/>
  <c r="R117" i="1" s="1"/>
  <c r="S117" i="1" s="1"/>
  <c r="Q122" i="1"/>
  <c r="R122" i="1" s="1"/>
  <c r="S122" i="1" s="1"/>
  <c r="Q111" i="1"/>
  <c r="R111" i="1" s="1"/>
  <c r="S111" i="1" s="1"/>
  <c r="Q116" i="1"/>
  <c r="R116" i="1" s="1"/>
  <c r="S116" i="1" s="1"/>
  <c r="Q110" i="1"/>
  <c r="R110" i="1" s="1"/>
  <c r="S110" i="1" s="1"/>
  <c r="Q90" i="1"/>
  <c r="R90" i="1" s="1"/>
  <c r="S90" i="1" s="1"/>
  <c r="Q109" i="1"/>
  <c r="R109" i="1" s="1"/>
  <c r="S109" i="1" s="1"/>
  <c r="Q96" i="1"/>
  <c r="R96" i="1" s="1"/>
  <c r="S96" i="1" s="1"/>
  <c r="Q120" i="1"/>
  <c r="R120" i="1" s="1"/>
  <c r="S120" i="1" s="1"/>
  <c r="Q94" i="1"/>
  <c r="R94" i="1" s="1"/>
  <c r="S94" i="1" s="1"/>
  <c r="Q89" i="1"/>
  <c r="R89" i="1" s="1"/>
  <c r="S89" i="1" s="1"/>
  <c r="Q100" i="1"/>
  <c r="R100" i="1" s="1"/>
  <c r="S100" i="1" s="1"/>
  <c r="Q105" i="1"/>
  <c r="R105" i="1" s="1"/>
  <c r="S105" i="1" s="1"/>
  <c r="Q112" i="1"/>
  <c r="R112" i="1" s="1"/>
  <c r="S112" i="1" s="1"/>
  <c r="Q99" i="1"/>
  <c r="R99" i="1" s="1"/>
  <c r="S99" i="1" s="1"/>
  <c r="Q102" i="1"/>
  <c r="R102" i="1" s="1"/>
  <c r="S102" i="1" s="1"/>
  <c r="Q107" i="1"/>
  <c r="R107" i="1" s="1"/>
  <c r="S107" i="1" s="1"/>
  <c r="Q77" i="1"/>
  <c r="R77" i="1" s="1"/>
  <c r="S77" i="1" s="1"/>
  <c r="Q81" i="1"/>
  <c r="R81" i="1" s="1"/>
  <c r="S81" i="1" s="1"/>
  <c r="Q104" i="1"/>
  <c r="R104" i="1" s="1"/>
  <c r="S104" i="1" s="1"/>
  <c r="Q83" i="1"/>
  <c r="R83" i="1" s="1"/>
  <c r="S83" i="1" s="1"/>
  <c r="Q80" i="1"/>
  <c r="R80" i="1" s="1"/>
  <c r="S80" i="1" s="1"/>
  <c r="Q103" i="1"/>
  <c r="R103" i="1" s="1"/>
  <c r="S103" i="1" s="1"/>
  <c r="Q106" i="1"/>
  <c r="R106" i="1" s="1"/>
  <c r="S106" i="1" s="1"/>
  <c r="Q93" i="1"/>
  <c r="R93" i="1" s="1"/>
  <c r="S93" i="1" s="1"/>
  <c r="Q113" i="1"/>
  <c r="R113" i="1" s="1"/>
  <c r="S113" i="1" s="1"/>
  <c r="Q101" i="1"/>
  <c r="R101" i="1" s="1"/>
  <c r="S101" i="1" s="1"/>
  <c r="Q118" i="1"/>
  <c r="R118" i="1" s="1"/>
  <c r="S118" i="1" s="1"/>
  <c r="Q98" i="1"/>
  <c r="R98" i="1" s="1"/>
  <c r="S98" i="1" s="1"/>
  <c r="Q92" i="1"/>
  <c r="R92" i="1" s="1"/>
  <c r="S92" i="1" s="1"/>
  <c r="Q86" i="1"/>
  <c r="R86" i="1" s="1"/>
  <c r="S86" i="1" s="1"/>
  <c r="Q91" i="1"/>
  <c r="R91" i="1" s="1"/>
  <c r="S91" i="1" s="1"/>
  <c r="Q87" i="1"/>
  <c r="R87" i="1" s="1"/>
  <c r="S87" i="1" s="1"/>
  <c r="Q84" i="1"/>
  <c r="R84" i="1" s="1"/>
  <c r="S84" i="1" s="1"/>
  <c r="Q114" i="1"/>
  <c r="R114" i="1" s="1"/>
  <c r="S114" i="1" s="1"/>
  <c r="Q121" i="1"/>
  <c r="R121" i="1" s="1"/>
  <c r="S121" i="1" s="1"/>
  <c r="Q95" i="1"/>
  <c r="R95" i="1" s="1"/>
  <c r="S95" i="1" s="1"/>
  <c r="Q85" i="1"/>
  <c r="R85" i="1" s="1"/>
  <c r="S85" i="1" s="1"/>
  <c r="Q88" i="1"/>
  <c r="R88" i="1" s="1"/>
  <c r="S88" i="1" s="1"/>
  <c r="Q70" i="1"/>
  <c r="R70" i="1" s="1"/>
  <c r="S70" i="1" s="1"/>
  <c r="Q72" i="1"/>
  <c r="R72" i="1" s="1"/>
  <c r="S72" i="1" s="1"/>
  <c r="Q79" i="1"/>
  <c r="R79" i="1" s="1"/>
  <c r="S79" i="1" s="1"/>
  <c r="Q73" i="1"/>
  <c r="R73" i="1" s="1"/>
  <c r="S73" i="1" s="1"/>
  <c r="Q76" i="1"/>
  <c r="R76" i="1" s="1"/>
  <c r="S76" i="1" s="1"/>
  <c r="Q71" i="1"/>
  <c r="R71" i="1" s="1"/>
  <c r="S71" i="1" s="1"/>
  <c r="Q69" i="1"/>
  <c r="R69" i="1" s="1"/>
  <c r="S69" i="1" s="1"/>
  <c r="Q74" i="1"/>
  <c r="R74" i="1" s="1"/>
  <c r="S74" i="1" s="1"/>
  <c r="Q78" i="1"/>
  <c r="R78" i="1" s="1"/>
  <c r="S78" i="1" s="1"/>
  <c r="Q75" i="1"/>
  <c r="R75" i="1" s="1"/>
  <c r="S75" i="1" s="1"/>
  <c r="Q27" i="1"/>
  <c r="R27" i="1" s="1"/>
  <c r="S27" i="1" s="1"/>
  <c r="Q35" i="1"/>
  <c r="R35" i="1" s="1"/>
  <c r="S35" i="1" s="1"/>
  <c r="Q63" i="1"/>
  <c r="R63" i="1" s="1"/>
  <c r="S63" i="1" s="1"/>
  <c r="Q28" i="1"/>
  <c r="R28" i="1" s="1"/>
  <c r="S28" i="1" s="1"/>
  <c r="Q34" i="1"/>
  <c r="R34" i="1" s="1"/>
  <c r="S34" i="1" s="1"/>
  <c r="Q57" i="1"/>
  <c r="R57" i="1" s="1"/>
  <c r="S57" i="1" s="1"/>
  <c r="Q40" i="1"/>
  <c r="R40" i="1" s="1"/>
  <c r="S40" i="1" s="1"/>
  <c r="Q25" i="1"/>
  <c r="R25" i="1" s="1"/>
  <c r="S25" i="1" s="1"/>
  <c r="Q8" i="1"/>
  <c r="R8" i="1" s="1"/>
  <c r="S8" i="1" s="1"/>
  <c r="Q55" i="1"/>
  <c r="R55" i="1" s="1"/>
  <c r="S55" i="1" s="1"/>
  <c r="Q16" i="1"/>
  <c r="R16" i="1" s="1"/>
  <c r="S16" i="1" s="1"/>
  <c r="Q42" i="1"/>
  <c r="R42" i="1" s="1"/>
  <c r="S42" i="1" s="1"/>
  <c r="Q61" i="1"/>
  <c r="R61" i="1" s="1"/>
  <c r="S61" i="1" s="1"/>
  <c r="Q18" i="1"/>
  <c r="R18" i="1" s="1"/>
  <c r="S18" i="1" s="1"/>
  <c r="Q13" i="1"/>
  <c r="R13" i="1" s="1"/>
  <c r="S13" i="1" s="1"/>
  <c r="Q38" i="1"/>
  <c r="R38" i="1" s="1"/>
  <c r="S38" i="1" s="1"/>
  <c r="Q48" i="1"/>
  <c r="R48" i="1" s="1"/>
  <c r="S48" i="1" s="1"/>
  <c r="Q31" i="1"/>
  <c r="R31" i="1" s="1"/>
  <c r="S31" i="1" s="1"/>
  <c r="Q22" i="1"/>
  <c r="R22" i="1" s="1"/>
  <c r="S22" i="1" s="1"/>
  <c r="Q26" i="1"/>
  <c r="R26" i="1" s="1"/>
  <c r="S26" i="1" s="1"/>
  <c r="Q21" i="1"/>
  <c r="R21" i="1" s="1"/>
  <c r="S21" i="1" s="1"/>
  <c r="Q39" i="1"/>
  <c r="R39" i="1" s="1"/>
  <c r="S39" i="1" s="1"/>
  <c r="Q24" i="1"/>
  <c r="R24" i="1" s="1"/>
  <c r="S24" i="1" s="1"/>
  <c r="Q52" i="1"/>
  <c r="R52" i="1" s="1"/>
  <c r="S52" i="1" s="1"/>
  <c r="Q44" i="1"/>
  <c r="R44" i="1" s="1"/>
  <c r="S44" i="1" s="1"/>
  <c r="Q50" i="1"/>
  <c r="R50" i="1" s="1"/>
  <c r="S50" i="1" s="1"/>
  <c r="Q15" i="1"/>
  <c r="R15" i="1" s="1"/>
  <c r="S15" i="1" s="1"/>
  <c r="Q49" i="1"/>
  <c r="R49" i="1" s="1"/>
  <c r="S49" i="1" s="1"/>
  <c r="Q45" i="1"/>
  <c r="R45" i="1" s="1"/>
  <c r="S45" i="1" s="1"/>
  <c r="Q14" i="1"/>
  <c r="R14" i="1" s="1"/>
  <c r="S14" i="1" s="1"/>
  <c r="Q67" i="1"/>
  <c r="R67" i="1" s="1"/>
  <c r="S67" i="1" s="1"/>
  <c r="Q17" i="1"/>
  <c r="R17" i="1" s="1"/>
  <c r="S17" i="1" s="1"/>
  <c r="Q53" i="1"/>
  <c r="R53" i="1" s="1"/>
  <c r="S53" i="1" s="1"/>
  <c r="Q56" i="1"/>
  <c r="R56" i="1" s="1"/>
  <c r="S56" i="1" s="1"/>
  <c r="Q62" i="1"/>
  <c r="R62" i="1" s="1"/>
  <c r="S62" i="1" s="1"/>
  <c r="Q66" i="1"/>
  <c r="R66" i="1" s="1"/>
  <c r="S66" i="1" s="1"/>
  <c r="Q12" i="1"/>
  <c r="R12" i="1" s="1"/>
  <c r="S12" i="1" s="1"/>
  <c r="Q11" i="1"/>
  <c r="R11" i="1" s="1"/>
  <c r="S11" i="1" s="1"/>
  <c r="Q9" i="1"/>
  <c r="R9" i="1" s="1"/>
  <c r="S9" i="1" s="1"/>
  <c r="Q23" i="1"/>
  <c r="R23" i="1" s="1"/>
  <c r="S23" i="1" s="1"/>
  <c r="Q59" i="1"/>
  <c r="R59" i="1" s="1"/>
  <c r="S59" i="1" s="1"/>
  <c r="Q36" i="1"/>
  <c r="R36" i="1" s="1"/>
  <c r="S36" i="1" s="1"/>
  <c r="Q60" i="1"/>
  <c r="R60" i="1" s="1"/>
  <c r="S60" i="1" s="1"/>
  <c r="Q30" i="1"/>
  <c r="R30" i="1" s="1"/>
  <c r="S30" i="1" s="1"/>
  <c r="Q29" i="1"/>
  <c r="R29" i="1" s="1"/>
  <c r="S29" i="1" s="1"/>
  <c r="Q46" i="1"/>
  <c r="R46" i="1" s="1"/>
  <c r="S46" i="1" s="1"/>
  <c r="Q47" i="1"/>
  <c r="R47" i="1" s="1"/>
  <c r="S47" i="1" s="1"/>
  <c r="Q65" i="1"/>
  <c r="R65" i="1" s="1"/>
  <c r="S65" i="1" s="1"/>
  <c r="Q10" i="1"/>
  <c r="R10" i="1" s="1"/>
  <c r="S10" i="1" s="1"/>
  <c r="Q20" i="1"/>
  <c r="R20" i="1" s="1"/>
  <c r="S20" i="1" s="1"/>
  <c r="Q37" i="1"/>
  <c r="R37" i="1" s="1"/>
  <c r="S37" i="1" s="1"/>
  <c r="Q33" i="1"/>
  <c r="R33" i="1" s="1"/>
  <c r="S33" i="1" s="1"/>
  <c r="Q51" i="1"/>
  <c r="R51" i="1" s="1"/>
  <c r="S51" i="1" s="1"/>
  <c r="Q64" i="1"/>
  <c r="R64" i="1" s="1"/>
  <c r="S64" i="1" s="1"/>
  <c r="Q41" i="1"/>
  <c r="R41" i="1" s="1"/>
  <c r="S41" i="1" s="1"/>
  <c r="Q58" i="1"/>
  <c r="R58" i="1" s="1"/>
  <c r="S58" i="1" s="1"/>
</calcChain>
</file>

<file path=xl/sharedStrings.xml><?xml version="1.0" encoding="utf-8"?>
<sst xmlns="http://schemas.openxmlformats.org/spreadsheetml/2006/main" count="233" uniqueCount="127">
  <si>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</si>
  <si>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</si>
  <si>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</si>
  <si>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</si>
  <si>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</si>
  <si>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</si>
  <si>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</si>
  <si>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</si>
  <si>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</si>
  <si>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</si>
  <si>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</si>
  <si>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</si>
  <si>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</si>
  <si>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</si>
  <si>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</si>
  <si>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</si>
  <si>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</si>
  <si>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</si>
  <si>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</si>
  <si>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The Difference      </t>
  </si>
  <si>
    <t>Grafton</t>
  </si>
  <si>
    <t xml:space="preserve">Komata              </t>
  </si>
  <si>
    <t xml:space="preserve">Candy Kiss          </t>
  </si>
  <si>
    <t xml:space="preserve">Fenerbache          </t>
  </si>
  <si>
    <t xml:space="preserve">Estroncio           </t>
  </si>
  <si>
    <t xml:space="preserve">Steel Pier          </t>
  </si>
  <si>
    <t xml:space="preserve">China Grove         </t>
  </si>
  <si>
    <t xml:space="preserve">Grand Shanghai      </t>
  </si>
  <si>
    <t xml:space="preserve">Go Ferrando         </t>
  </si>
  <si>
    <t xml:space="preserve">Nature Boy          </t>
  </si>
  <si>
    <t xml:space="preserve">Everjust            </t>
  </si>
  <si>
    <t xml:space="preserve">Lookin At You       </t>
  </si>
  <si>
    <t xml:space="preserve">Crownm              </t>
  </si>
  <si>
    <t xml:space="preserve">Jevington Will Do   </t>
  </si>
  <si>
    <t xml:space="preserve">Rock Odyssey        </t>
  </si>
  <si>
    <t xml:space="preserve">Soften It Up        </t>
  </si>
  <si>
    <t xml:space="preserve">Superfield          </t>
  </si>
  <si>
    <t xml:space="preserve">Alight The Night    </t>
  </si>
  <si>
    <t xml:space="preserve">Mullumova           </t>
  </si>
  <si>
    <t xml:space="preserve">Spiele              </t>
  </si>
  <si>
    <t xml:space="preserve">Star Diamond        </t>
  </si>
  <si>
    <t xml:space="preserve">Cenotes             </t>
  </si>
  <si>
    <t xml:space="preserve">Denman Blue         </t>
  </si>
  <si>
    <t xml:space="preserve">Turf Honey          </t>
  </si>
  <si>
    <t xml:space="preserve">Sunchaser           </t>
  </si>
  <si>
    <t xml:space="preserve">Inari Fox           </t>
  </si>
  <si>
    <t xml:space="preserve">Cowgirl Lilly       </t>
  </si>
  <si>
    <t xml:space="preserve">Menotti             </t>
  </si>
  <si>
    <t xml:space="preserve">Al Be Purple        </t>
  </si>
  <si>
    <t xml:space="preserve">Diamondsaretrumps   </t>
  </si>
  <si>
    <t xml:space="preserve">Graupel             </t>
  </si>
  <si>
    <t xml:space="preserve">Jaebeez Aldente     </t>
  </si>
  <si>
    <t xml:space="preserve">Shes Rewarding      </t>
  </si>
  <si>
    <t xml:space="preserve">Te Jina Rose        </t>
  </si>
  <si>
    <t xml:space="preserve">Spanish Point       </t>
  </si>
  <si>
    <t xml:space="preserve">Stuck With You      </t>
  </si>
  <si>
    <t xml:space="preserve">Ambitious Prince    </t>
  </si>
  <si>
    <t xml:space="preserve">Ambridge            </t>
  </si>
  <si>
    <t xml:space="preserve">Honour Me           </t>
  </si>
  <si>
    <t xml:space="preserve">Tiomo               </t>
  </si>
  <si>
    <t xml:space="preserve">Outback Gladiator   </t>
  </si>
  <si>
    <t xml:space="preserve">Holbrook            </t>
  </si>
  <si>
    <t xml:space="preserve">Bianco Nuovo        </t>
  </si>
  <si>
    <t xml:space="preserve">Dunoon              </t>
  </si>
  <si>
    <t xml:space="preserve">Empress Zou         </t>
  </si>
  <si>
    <t xml:space="preserve">Another Spirit      </t>
  </si>
  <si>
    <t xml:space="preserve">Supreme Hero        </t>
  </si>
  <si>
    <t xml:space="preserve">Commanding Reign    </t>
  </si>
  <si>
    <t xml:space="preserve">Ilovethegame        </t>
  </si>
  <si>
    <t xml:space="preserve">Kermantic           </t>
  </si>
  <si>
    <t xml:space="preserve">Snide               </t>
  </si>
  <si>
    <t xml:space="preserve">Star Of Shalaa      </t>
  </si>
  <si>
    <t xml:space="preserve">Kiani               </t>
  </si>
  <si>
    <t xml:space="preserve">Im A Foxygirl       </t>
  </si>
  <si>
    <t xml:space="preserve">Humanitarian        </t>
  </si>
  <si>
    <t xml:space="preserve">Just Ziggy          </t>
  </si>
  <si>
    <t xml:space="preserve">Golden Galaxy       </t>
  </si>
  <si>
    <t xml:space="preserve">Bullinachinashop    </t>
  </si>
  <si>
    <t xml:space="preserve">In A Step           </t>
  </si>
  <si>
    <t xml:space="preserve">Wuddacuddashudda    </t>
  </si>
  <si>
    <t xml:space="preserve">Monte Di Fiore      </t>
  </si>
  <si>
    <t xml:space="preserve">Bozeman             </t>
  </si>
  <si>
    <t xml:space="preserve">Volfoni             </t>
  </si>
  <si>
    <t xml:space="preserve">Salad Dodger        </t>
  </si>
  <si>
    <t xml:space="preserve">Miss Super          </t>
  </si>
  <si>
    <t xml:space="preserve">Moon Over Alice     </t>
  </si>
  <si>
    <t xml:space="preserve">September Girl      </t>
  </si>
  <si>
    <t xml:space="preserve">Franklin Corners    </t>
  </si>
  <si>
    <t xml:space="preserve">Factorize           </t>
  </si>
  <si>
    <t xml:space="preserve">Daedalus            </t>
  </si>
  <si>
    <t xml:space="preserve">Gulf Of Tomini      </t>
  </si>
  <si>
    <t xml:space="preserve">Lampkin Lane        </t>
  </si>
  <si>
    <t xml:space="preserve">Miles Ahead         </t>
  </si>
  <si>
    <t xml:space="preserve">Seething Chuck      </t>
  </si>
  <si>
    <t xml:space="preserve">Volunteer           </t>
  </si>
  <si>
    <t xml:space="preserve">Dulcero             </t>
  </si>
  <si>
    <t xml:space="preserve">Oak Island          </t>
  </si>
  <si>
    <t xml:space="preserve">Mahomes             </t>
  </si>
  <si>
    <t xml:space="preserve">Renwick             </t>
  </si>
  <si>
    <t xml:space="preserve">Argylebythesea      </t>
  </si>
  <si>
    <t xml:space="preserve">Beach Princess      </t>
  </si>
  <si>
    <t xml:space="preserve">Lady Deanne         </t>
  </si>
  <si>
    <t xml:space="preserve">Regimental Music    </t>
  </si>
  <si>
    <t xml:space="preserve">Bartender Blues     </t>
  </si>
  <si>
    <t xml:space="preserve">Full Of Flavour     </t>
  </si>
  <si>
    <t xml:space="preserve">Imtimmyzou          </t>
  </si>
  <si>
    <t xml:space="preserve">Letmeletgo          </t>
  </si>
  <si>
    <t xml:space="preserve">Numbers Fall        </t>
  </si>
  <si>
    <t xml:space="preserve">Dees Delight        </t>
  </si>
  <si>
    <t xml:space="preserve">Easier Said         </t>
  </si>
  <si>
    <t xml:space="preserve">Lucas Der Maler     </t>
  </si>
  <si>
    <t xml:space="preserve">Mighty Lucas        </t>
  </si>
  <si>
    <t xml:space="preserve">Abbey Bridge        </t>
  </si>
  <si>
    <t xml:space="preserve">Shorebreak          </t>
  </si>
  <si>
    <t xml:space="preserve">Fire Up Bruce       </t>
  </si>
  <si>
    <t xml:space="preserve">Hardley Grey        </t>
  </si>
  <si>
    <t xml:space="preserve">Hello Monday        </t>
  </si>
  <si>
    <t xml:space="preserve">Princess Zeddy      </t>
  </si>
  <si>
    <t xml:space="preserve">Door Into Summer    </t>
  </si>
  <si>
    <t xml:space="preserve">Hardedge            </t>
  </si>
  <si>
    <t xml:space="preserve">Poets Performer     </t>
  </si>
  <si>
    <t xml:space="preserve">Fays Angels         </t>
  </si>
  <si>
    <t xml:space="preserve">Moringas Hiemie     </t>
  </si>
  <si>
    <t xml:space="preserve">Pelgrave            </t>
  </si>
  <si>
    <t xml:space="preserve">Reachover           </t>
  </si>
  <si>
    <t xml:space="preserve">Brunel Kingdom      </t>
  </si>
  <si>
    <t xml:space="preserve">Here Comes Chum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</si>
</sst>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155472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B94A2-8E7D-BD0C-D739-6AD52F34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1780" cy="1069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12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Z11" sqref="Z1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2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0.52083333333333337</v>
      </c>
      <c r="C8" s="1" t="s">
        <v>20</v>
      </c>
      <c r="D8" s="1">
        <v>1</v>
      </c>
      <c r="E8" s="1">
        <v>7</v>
      </c>
      <c r="F8" s="1" t="s">
        <v>27</v>
      </c>
      <c r="G8" s="1">
        <v>69.84</v>
      </c>
      <c r="H8" s="1">
        <f>1+COUNTIFS(A:A,A8,G:G,"&gt;"&amp;G8)</f>
        <v>1</v>
      </c>
      <c r="I8" s="2">
        <f>AVERAGEIF(A:A,A8,G:G)</f>
        <v>48.078181818181818</v>
      </c>
      <c r="J8" s="2">
        <f t="shared" ref="J8:J47" si="0">G8-I8</f>
        <v>21.761818181818185</v>
      </c>
      <c r="K8" s="2">
        <f t="shared" ref="K8:K47" si="1">90+J8</f>
        <v>111.76181818181819</v>
      </c>
      <c r="L8" s="2">
        <f t="shared" ref="L8:L47" si="2">EXP(0.06*K8)</f>
        <v>817.05718877357538</v>
      </c>
      <c r="M8" s="2">
        <f>SUMIF(A:A,A8,L:L)</f>
        <v>3349.5517690876782</v>
      </c>
      <c r="N8" s="3">
        <f t="shared" ref="N8:N47" si="3">L8/M8</f>
        <v>0.24393030623202408</v>
      </c>
      <c r="O8" s="6">
        <f t="shared" ref="O8:O47" si="4">1/N8</f>
        <v>4.0995316057563178</v>
      </c>
      <c r="P8" s="3">
        <f t="shared" ref="P8:P47" si="5">IF(O8&gt;21,"",N8)</f>
        <v>0.24393030623202408</v>
      </c>
      <c r="Q8" s="3">
        <f>IF(ISNUMBER(P8),SUMIF(A:A,A8,P:P),"")</f>
        <v>0.8907097759484075</v>
      </c>
      <c r="R8" s="3">
        <f t="shared" ref="R8:R47" si="6">IFERROR(P8*(1/Q8),"")</f>
        <v>0.27386059165264315</v>
      </c>
      <c r="S8" s="7">
        <f t="shared" ref="S8:S47" si="7">IFERROR(1/R8,"")</f>
        <v>3.6514928780566249</v>
      </c>
    </row>
    <row r="9" spans="1:19" x14ac:dyDescent="0.3">
      <c r="A9" s="1">
        <v>1</v>
      </c>
      <c r="B9" s="5">
        <v>0.52083333333333337</v>
      </c>
      <c r="C9" s="1" t="s">
        <v>20</v>
      </c>
      <c r="D9" s="1">
        <v>1</v>
      </c>
      <c r="E9" s="1">
        <v>8</v>
      </c>
      <c r="F9" s="1" t="s">
        <v>28</v>
      </c>
      <c r="G9" s="1">
        <v>65.650000000000006</v>
      </c>
      <c r="H9" s="1">
        <f>1+COUNTIFS(A:A,A9,G:G,"&gt;"&amp;G9)</f>
        <v>2</v>
      </c>
      <c r="I9" s="2">
        <f>AVERAGEIF(A:A,A9,G:G)</f>
        <v>48.078181818181818</v>
      </c>
      <c r="J9" s="2">
        <f t="shared" si="0"/>
        <v>17.571818181818188</v>
      </c>
      <c r="K9" s="2">
        <f t="shared" si="1"/>
        <v>107.57181818181819</v>
      </c>
      <c r="L9" s="2">
        <f t="shared" si="2"/>
        <v>635.43454704855037</v>
      </c>
      <c r="M9" s="2">
        <f>SUMIF(A:A,A9,L:L)</f>
        <v>3349.5517690876782</v>
      </c>
      <c r="N9" s="3">
        <f t="shared" si="3"/>
        <v>0.18970733723623698</v>
      </c>
      <c r="O9" s="6">
        <f t="shared" si="4"/>
        <v>5.2712774032283702</v>
      </c>
      <c r="P9" s="3">
        <f t="shared" si="5"/>
        <v>0.18970733723623698</v>
      </c>
      <c r="Q9" s="3">
        <f>IF(ISNUMBER(P9),SUMIF(A:A,A9,P:P),"")</f>
        <v>0.8907097759484075</v>
      </c>
      <c r="R9" s="3">
        <f t="shared" si="6"/>
        <v>0.21298445617063194</v>
      </c>
      <c r="S9" s="7">
        <f t="shared" si="7"/>
        <v>4.6951783147914448</v>
      </c>
    </row>
    <row r="10" spans="1:19" x14ac:dyDescent="0.3">
      <c r="A10" s="1">
        <v>1</v>
      </c>
      <c r="B10" s="5">
        <v>0.52083333333333337</v>
      </c>
      <c r="C10" s="1" t="s">
        <v>20</v>
      </c>
      <c r="D10" s="1">
        <v>1</v>
      </c>
      <c r="E10" s="1">
        <v>3</v>
      </c>
      <c r="F10" s="1" t="s">
        <v>23</v>
      </c>
      <c r="G10" s="1">
        <v>55.94</v>
      </c>
      <c r="H10" s="1">
        <f>1+COUNTIFS(A:A,A10,G:G,"&gt;"&amp;G10)</f>
        <v>3</v>
      </c>
      <c r="I10" s="2">
        <f>AVERAGEIF(A:A,A10,G:G)</f>
        <v>48.078181818181818</v>
      </c>
      <c r="J10" s="2">
        <f t="shared" si="0"/>
        <v>7.8618181818181796</v>
      </c>
      <c r="K10" s="2">
        <f t="shared" si="1"/>
        <v>97.86181818181818</v>
      </c>
      <c r="L10" s="2">
        <f t="shared" si="2"/>
        <v>354.85494165354294</v>
      </c>
      <c r="M10" s="2">
        <f>SUMIF(A:A,A10,L:L)</f>
        <v>3349.5517690876782</v>
      </c>
      <c r="N10" s="3">
        <f t="shared" si="3"/>
        <v>0.10594102319254353</v>
      </c>
      <c r="O10" s="6">
        <f t="shared" si="4"/>
        <v>9.4392141010620634</v>
      </c>
      <c r="P10" s="3">
        <f t="shared" si="5"/>
        <v>0.10594102319254353</v>
      </c>
      <c r="Q10" s="3">
        <f>IF(ISNUMBER(P10),SUMIF(A:A,A10,P:P),"")</f>
        <v>0.8907097759484075</v>
      </c>
      <c r="R10" s="3">
        <f t="shared" si="6"/>
        <v>0.11894000274078047</v>
      </c>
      <c r="S10" s="7">
        <f t="shared" si="7"/>
        <v>8.4076002770860381</v>
      </c>
    </row>
    <row r="11" spans="1:19" x14ac:dyDescent="0.3">
      <c r="A11" s="1">
        <v>1</v>
      </c>
      <c r="B11" s="5">
        <v>0.52083333333333337</v>
      </c>
      <c r="C11" s="1" t="s">
        <v>20</v>
      </c>
      <c r="D11" s="1">
        <v>1</v>
      </c>
      <c r="E11" s="1">
        <v>6</v>
      </c>
      <c r="F11" s="1" t="s">
        <v>26</v>
      </c>
      <c r="G11" s="1">
        <v>55.75</v>
      </c>
      <c r="H11" s="1">
        <f>1+COUNTIFS(A:A,A11,G:G,"&gt;"&amp;G11)</f>
        <v>4</v>
      </c>
      <c r="I11" s="2">
        <f>AVERAGEIF(A:A,A11,G:G)</f>
        <v>48.078181818181818</v>
      </c>
      <c r="J11" s="2">
        <f t="shared" si="0"/>
        <v>7.6718181818181819</v>
      </c>
      <c r="K11" s="2">
        <f t="shared" si="1"/>
        <v>97.671818181818182</v>
      </c>
      <c r="L11" s="2">
        <f t="shared" si="2"/>
        <v>350.83256641975458</v>
      </c>
      <c r="M11" s="2">
        <f>SUMIF(A:A,A11,L:L)</f>
        <v>3349.5517690876782</v>
      </c>
      <c r="N11" s="3">
        <f t="shared" si="3"/>
        <v>0.10474015349083896</v>
      </c>
      <c r="O11" s="6">
        <f t="shared" si="4"/>
        <v>9.5474368393728248</v>
      </c>
      <c r="P11" s="3">
        <f t="shared" si="5"/>
        <v>0.10474015349083896</v>
      </c>
      <c r="Q11" s="3">
        <f>IF(ISNUMBER(P11),SUMIF(A:A,A11,P:P),"")</f>
        <v>0.8907097759484075</v>
      </c>
      <c r="R11" s="3">
        <f t="shared" si="6"/>
        <v>0.117591786145284</v>
      </c>
      <c r="S11" s="7">
        <f t="shared" si="7"/>
        <v>8.5039953280793394</v>
      </c>
    </row>
    <row r="12" spans="1:19" x14ac:dyDescent="0.3">
      <c r="A12" s="1">
        <v>1</v>
      </c>
      <c r="B12" s="5">
        <v>0.52083333333333337</v>
      </c>
      <c r="C12" s="1" t="s">
        <v>20</v>
      </c>
      <c r="D12" s="1">
        <v>1</v>
      </c>
      <c r="E12" s="1">
        <v>1</v>
      </c>
      <c r="F12" s="1" t="s">
        <v>21</v>
      </c>
      <c r="G12" s="1">
        <v>54.64</v>
      </c>
      <c r="H12" s="1">
        <f>1+COUNTIFS(A:A,A12,G:G,"&gt;"&amp;G12)</f>
        <v>5</v>
      </c>
      <c r="I12" s="2">
        <f>AVERAGEIF(A:A,A12,G:G)</f>
        <v>48.078181818181818</v>
      </c>
      <c r="J12" s="2">
        <f t="shared" si="0"/>
        <v>6.5618181818181824</v>
      </c>
      <c r="K12" s="2">
        <f t="shared" si="1"/>
        <v>96.561818181818182</v>
      </c>
      <c r="L12" s="2">
        <f t="shared" si="2"/>
        <v>328.22819761271035</v>
      </c>
      <c r="M12" s="2">
        <f>SUMIF(A:A,A12,L:L)</f>
        <v>3349.5517690876782</v>
      </c>
      <c r="N12" s="3">
        <f t="shared" si="3"/>
        <v>9.7991677764726795E-2</v>
      </c>
      <c r="O12" s="6">
        <f t="shared" si="4"/>
        <v>10.204948244696359</v>
      </c>
      <c r="P12" s="3">
        <f t="shared" si="5"/>
        <v>9.7991677764726795E-2</v>
      </c>
      <c r="Q12" s="3">
        <f>IF(ISNUMBER(P12),SUMIF(A:A,A12,P:P),"")</f>
        <v>0.8907097759484075</v>
      </c>
      <c r="R12" s="3">
        <f t="shared" si="6"/>
        <v>0.11001527142821296</v>
      </c>
      <c r="S12" s="7">
        <f t="shared" si="7"/>
        <v>9.0896471645985883</v>
      </c>
    </row>
    <row r="13" spans="1:19" x14ac:dyDescent="0.3">
      <c r="A13" s="1">
        <v>1</v>
      </c>
      <c r="B13" s="5">
        <v>0.52083333333333337</v>
      </c>
      <c r="C13" s="1" t="s">
        <v>20</v>
      </c>
      <c r="D13" s="1">
        <v>1</v>
      </c>
      <c r="E13" s="1">
        <v>9</v>
      </c>
      <c r="F13" s="1" t="s">
        <v>29</v>
      </c>
      <c r="G13" s="1">
        <v>51.18</v>
      </c>
      <c r="H13" s="1">
        <f>1+COUNTIFS(A:A,A13,G:G,"&gt;"&amp;G13)</f>
        <v>6</v>
      </c>
      <c r="I13" s="2">
        <f>AVERAGEIF(A:A,A13,G:G)</f>
        <v>48.078181818181818</v>
      </c>
      <c r="J13" s="2">
        <f t="shared" si="0"/>
        <v>3.1018181818181816</v>
      </c>
      <c r="K13" s="2">
        <f t="shared" si="1"/>
        <v>93.101818181818174</v>
      </c>
      <c r="L13" s="2">
        <f t="shared" si="2"/>
        <v>266.6959087790035</v>
      </c>
      <c r="M13" s="2">
        <f>SUMIF(A:A,A13,L:L)</f>
        <v>3349.5517690876782</v>
      </c>
      <c r="N13" s="3">
        <f t="shared" si="3"/>
        <v>7.9621372399819285E-2</v>
      </c>
      <c r="O13" s="6">
        <f t="shared" si="4"/>
        <v>12.559441891788714</v>
      </c>
      <c r="P13" s="3">
        <f t="shared" si="5"/>
        <v>7.9621372399819285E-2</v>
      </c>
      <c r="Q13" s="3">
        <f>IF(ISNUMBER(P13),SUMIF(A:A,A13,P:P),"")</f>
        <v>0.8907097759484075</v>
      </c>
      <c r="R13" s="3">
        <f t="shared" si="6"/>
        <v>8.9390926820175812E-2</v>
      </c>
      <c r="S13" s="7">
        <f t="shared" si="7"/>
        <v>11.186817673472168</v>
      </c>
    </row>
    <row r="14" spans="1:19" x14ac:dyDescent="0.3">
      <c r="A14" s="1">
        <v>1</v>
      </c>
      <c r="B14" s="5">
        <v>0.52083333333333337</v>
      </c>
      <c r="C14" s="1" t="s">
        <v>20</v>
      </c>
      <c r="D14" s="1">
        <v>1</v>
      </c>
      <c r="E14" s="1">
        <v>2</v>
      </c>
      <c r="F14" s="1" t="s">
        <v>22</v>
      </c>
      <c r="G14" s="1">
        <v>48.74</v>
      </c>
      <c r="H14" s="1">
        <f>1+COUNTIFS(A:A,A14,G:G,"&gt;"&amp;G14)</f>
        <v>7</v>
      </c>
      <c r="I14" s="2">
        <f>AVERAGEIF(A:A,A14,G:G)</f>
        <v>48.078181818181818</v>
      </c>
      <c r="J14" s="2">
        <f t="shared" si="0"/>
        <v>0.66181818181818386</v>
      </c>
      <c r="K14" s="2">
        <f t="shared" si="1"/>
        <v>90.661818181818177</v>
      </c>
      <c r="L14" s="2">
        <f t="shared" si="2"/>
        <v>230.37515548454087</v>
      </c>
      <c r="M14" s="2">
        <f>SUMIF(A:A,A14,L:L)</f>
        <v>3349.5517690876782</v>
      </c>
      <c r="N14" s="3">
        <f t="shared" si="3"/>
        <v>6.8777905632217903E-2</v>
      </c>
      <c r="O14" s="6">
        <f t="shared" si="4"/>
        <v>14.539552939389973</v>
      </c>
      <c r="P14" s="3">
        <f t="shared" si="5"/>
        <v>6.8777905632217903E-2</v>
      </c>
      <c r="Q14" s="3">
        <f>IF(ISNUMBER(P14),SUMIF(A:A,A14,P:P),"")</f>
        <v>0.8907097759484075</v>
      </c>
      <c r="R14" s="3">
        <f t="shared" si="6"/>
        <v>7.7216965042271782E-2</v>
      </c>
      <c r="S14" s="7">
        <f t="shared" si="7"/>
        <v>12.950521941034051</v>
      </c>
    </row>
    <row r="15" spans="1:19" x14ac:dyDescent="0.3">
      <c r="A15" s="1">
        <v>1</v>
      </c>
      <c r="B15" s="5">
        <v>0.52083333333333337</v>
      </c>
      <c r="C15" s="1" t="s">
        <v>20</v>
      </c>
      <c r="D15" s="1">
        <v>1</v>
      </c>
      <c r="E15" s="1">
        <v>11</v>
      </c>
      <c r="F15" s="1" t="s">
        <v>31</v>
      </c>
      <c r="G15" s="1">
        <v>39.79</v>
      </c>
      <c r="H15" s="1">
        <f>1+COUNTIFS(A:A,A15,G:G,"&gt;"&amp;G15)</f>
        <v>8</v>
      </c>
      <c r="I15" s="2">
        <f>AVERAGEIF(A:A,A15,G:G)</f>
        <v>48.078181818181818</v>
      </c>
      <c r="J15" s="2">
        <f t="shared" si="0"/>
        <v>-8.288181818181819</v>
      </c>
      <c r="K15" s="2">
        <f t="shared" si="1"/>
        <v>81.711818181818188</v>
      </c>
      <c r="L15" s="2">
        <f t="shared" si="2"/>
        <v>134.65407613956759</v>
      </c>
      <c r="M15" s="2">
        <f>SUMIF(A:A,A15,L:L)</f>
        <v>3349.5517690876782</v>
      </c>
      <c r="N15" s="3">
        <f t="shared" si="3"/>
        <v>4.020062546346119E-2</v>
      </c>
      <c r="O15" s="6">
        <f t="shared" si="4"/>
        <v>24.875234861927993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</v>
      </c>
      <c r="B16" s="5">
        <v>0.52083333333333337</v>
      </c>
      <c r="C16" s="1" t="s">
        <v>20</v>
      </c>
      <c r="D16" s="1">
        <v>1</v>
      </c>
      <c r="E16" s="1">
        <v>5</v>
      </c>
      <c r="F16" s="1" t="s">
        <v>25</v>
      </c>
      <c r="G16" s="1">
        <v>35.58</v>
      </c>
      <c r="H16" s="1">
        <f>1+COUNTIFS(A:A,A16,G:G,"&gt;"&amp;G16)</f>
        <v>9</v>
      </c>
      <c r="I16" s="2">
        <f>AVERAGEIF(A:A,A16,G:G)</f>
        <v>48.078181818181818</v>
      </c>
      <c r="J16" s="2">
        <f t="shared" si="0"/>
        <v>-12.49818181818182</v>
      </c>
      <c r="K16" s="2">
        <f t="shared" si="1"/>
        <v>77.50181818181818</v>
      </c>
      <c r="L16" s="2">
        <f t="shared" si="2"/>
        <v>104.59639547061452</v>
      </c>
      <c r="M16" s="2">
        <f>SUMIF(A:A,A16,L:L)</f>
        <v>3349.5517690876782</v>
      </c>
      <c r="N16" s="3">
        <f t="shared" si="3"/>
        <v>3.122698279689631E-2</v>
      </c>
      <c r="O16" s="6">
        <f t="shared" si="4"/>
        <v>32.023586988986693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</v>
      </c>
      <c r="B17" s="5">
        <v>0.52083333333333337</v>
      </c>
      <c r="C17" s="1" t="s">
        <v>20</v>
      </c>
      <c r="D17" s="1">
        <v>1</v>
      </c>
      <c r="E17" s="1">
        <v>4</v>
      </c>
      <c r="F17" s="1" t="s">
        <v>24</v>
      </c>
      <c r="G17" s="1">
        <v>32.71</v>
      </c>
      <c r="H17" s="1">
        <f>1+COUNTIFS(A:A,A17,G:G,"&gt;"&amp;G17)</f>
        <v>10</v>
      </c>
      <c r="I17" s="2">
        <f>AVERAGEIF(A:A,A17,G:G)</f>
        <v>48.078181818181818</v>
      </c>
      <c r="J17" s="2">
        <f t="shared" si="0"/>
        <v>-15.368181818181817</v>
      </c>
      <c r="K17" s="2">
        <f t="shared" si="1"/>
        <v>74.631818181818176</v>
      </c>
      <c r="L17" s="2">
        <f t="shared" si="2"/>
        <v>88.050374738680802</v>
      </c>
      <c r="M17" s="2">
        <f>SUMIF(A:A,A17,L:L)</f>
        <v>3349.5517690876782</v>
      </c>
      <c r="N17" s="3">
        <f t="shared" si="3"/>
        <v>2.6287211187860874E-2</v>
      </c>
      <c r="O17" s="6">
        <f t="shared" si="4"/>
        <v>38.041311908422919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</v>
      </c>
      <c r="B18" s="5">
        <v>0.52083333333333337</v>
      </c>
      <c r="C18" s="1" t="s">
        <v>20</v>
      </c>
      <c r="D18" s="1">
        <v>1</v>
      </c>
      <c r="E18" s="1">
        <v>10</v>
      </c>
      <c r="F18" s="1" t="s">
        <v>30</v>
      </c>
      <c r="G18" s="1">
        <v>19.04</v>
      </c>
      <c r="H18" s="1">
        <f>1+COUNTIFS(A:A,A18,G:G,"&gt;"&amp;G18)</f>
        <v>11</v>
      </c>
      <c r="I18" s="2">
        <f>AVERAGEIF(A:A,A18,G:G)</f>
        <v>48.078181818181818</v>
      </c>
      <c r="J18" s="2">
        <f t="shared" si="0"/>
        <v>-29.038181818181819</v>
      </c>
      <c r="K18" s="2">
        <f t="shared" si="1"/>
        <v>60.961818181818181</v>
      </c>
      <c r="L18" s="2">
        <f t="shared" si="2"/>
        <v>38.772416967136969</v>
      </c>
      <c r="M18" s="2">
        <f>SUMIF(A:A,A18,L:L)</f>
        <v>3349.5517690876782</v>
      </c>
      <c r="N18" s="3">
        <f t="shared" si="3"/>
        <v>1.157540460337398E-2</v>
      </c>
      <c r="O18" s="6">
        <f t="shared" si="4"/>
        <v>86.39006879366633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2</v>
      </c>
      <c r="B20" s="5">
        <v>0.54513888888888895</v>
      </c>
      <c r="C20" s="1" t="s">
        <v>20</v>
      </c>
      <c r="D20" s="1">
        <v>2</v>
      </c>
      <c r="E20" s="1">
        <v>7</v>
      </c>
      <c r="F20" s="1" t="s">
        <v>37</v>
      </c>
      <c r="G20" s="1">
        <v>69.44</v>
      </c>
      <c r="H20" s="1">
        <f>1+COUNTIFS(A:A,A20,G:G,"&gt;"&amp;G20)</f>
        <v>1</v>
      </c>
      <c r="I20" s="2">
        <f>AVERAGEIF(A:A,A20,G:G)</f>
        <v>49.052499999999988</v>
      </c>
      <c r="J20" s="2">
        <f t="shared" si="0"/>
        <v>20.38750000000001</v>
      </c>
      <c r="K20" s="2">
        <f t="shared" si="1"/>
        <v>110.38750000000002</v>
      </c>
      <c r="L20" s="2">
        <f t="shared" si="2"/>
        <v>752.38638361923051</v>
      </c>
      <c r="M20" s="2">
        <f>SUMIF(A:A,A20,L:L)</f>
        <v>3442.8548327865988</v>
      </c>
      <c r="N20" s="3">
        <f t="shared" si="3"/>
        <v>0.21853561075366615</v>
      </c>
      <c r="O20" s="6">
        <f t="shared" si="4"/>
        <v>4.5759132644390954</v>
      </c>
      <c r="P20" s="3">
        <f t="shared" si="5"/>
        <v>0.21853561075366615</v>
      </c>
      <c r="Q20" s="3">
        <f>IF(ISNUMBER(P20),SUMIF(A:A,A20,P:P),"")</f>
        <v>0.93202414311366644</v>
      </c>
      <c r="R20" s="3">
        <f t="shared" si="6"/>
        <v>0.23447419508210562</v>
      </c>
      <c r="S20" s="7">
        <f t="shared" si="7"/>
        <v>4.2648616392513077</v>
      </c>
    </row>
    <row r="21" spans="1:19" x14ac:dyDescent="0.3">
      <c r="A21" s="1">
        <v>2</v>
      </c>
      <c r="B21" s="5">
        <v>0.54513888888888895</v>
      </c>
      <c r="C21" s="1" t="s">
        <v>20</v>
      </c>
      <c r="D21" s="1">
        <v>2</v>
      </c>
      <c r="E21" s="1">
        <v>10</v>
      </c>
      <c r="F21" s="1" t="s">
        <v>39</v>
      </c>
      <c r="G21" s="1">
        <v>61.53</v>
      </c>
      <c r="H21" s="1">
        <f>1+COUNTIFS(A:A,A21,G:G,"&gt;"&amp;G21)</f>
        <v>2</v>
      </c>
      <c r="I21" s="2">
        <f>AVERAGEIF(A:A,A21,G:G)</f>
        <v>49.052499999999988</v>
      </c>
      <c r="J21" s="2">
        <f t="shared" si="0"/>
        <v>12.477500000000013</v>
      </c>
      <c r="K21" s="2">
        <f t="shared" si="1"/>
        <v>102.47750000000002</v>
      </c>
      <c r="L21" s="2">
        <f t="shared" si="2"/>
        <v>468.0850452368411</v>
      </c>
      <c r="M21" s="2">
        <f>SUMIF(A:A,A21,L:L)</f>
        <v>3442.8548327865988</v>
      </c>
      <c r="N21" s="3">
        <f t="shared" si="3"/>
        <v>0.13595840311918686</v>
      </c>
      <c r="O21" s="6">
        <f t="shared" si="4"/>
        <v>7.3551908308555074</v>
      </c>
      <c r="P21" s="3">
        <f t="shared" si="5"/>
        <v>0.13595840311918686</v>
      </c>
      <c r="Q21" s="3">
        <f>IF(ISNUMBER(P21),SUMIF(A:A,A21,P:P),"")</f>
        <v>0.93202414311366644</v>
      </c>
      <c r="R21" s="3">
        <f t="shared" si="6"/>
        <v>0.14587433611428008</v>
      </c>
      <c r="S21" s="7">
        <f t="shared" si="7"/>
        <v>6.8552154315656004</v>
      </c>
    </row>
    <row r="22" spans="1:19" x14ac:dyDescent="0.3">
      <c r="A22" s="1">
        <v>2</v>
      </c>
      <c r="B22" s="5">
        <v>0.54513888888888895</v>
      </c>
      <c r="C22" s="1" t="s">
        <v>20</v>
      </c>
      <c r="D22" s="1">
        <v>2</v>
      </c>
      <c r="E22" s="1">
        <v>1</v>
      </c>
      <c r="F22" s="1" t="s">
        <v>32</v>
      </c>
      <c r="G22" s="1">
        <v>56.63</v>
      </c>
      <c r="H22" s="1">
        <f>1+COUNTIFS(A:A,A22,G:G,"&gt;"&amp;G22)</f>
        <v>3</v>
      </c>
      <c r="I22" s="2">
        <f>AVERAGEIF(A:A,A22,G:G)</f>
        <v>49.052499999999988</v>
      </c>
      <c r="J22" s="2">
        <f t="shared" si="0"/>
        <v>7.5775000000000148</v>
      </c>
      <c r="K22" s="2">
        <f t="shared" si="1"/>
        <v>97.577500000000015</v>
      </c>
      <c r="L22" s="2">
        <f t="shared" si="2"/>
        <v>348.8527802111858</v>
      </c>
      <c r="M22" s="2">
        <f>SUMIF(A:A,A22,L:L)</f>
        <v>3442.8548327865988</v>
      </c>
      <c r="N22" s="3">
        <f t="shared" si="3"/>
        <v>0.10132660165889981</v>
      </c>
      <c r="O22" s="6">
        <f t="shared" si="4"/>
        <v>9.8690766652408204</v>
      </c>
      <c r="P22" s="3">
        <f t="shared" si="5"/>
        <v>0.10132660165889981</v>
      </c>
      <c r="Q22" s="3">
        <f>IF(ISNUMBER(P22),SUMIF(A:A,A22,P:P),"")</f>
        <v>0.93202414311366644</v>
      </c>
      <c r="R22" s="3">
        <f t="shared" si="6"/>
        <v>0.10871671341086964</v>
      </c>
      <c r="S22" s="7">
        <f t="shared" si="7"/>
        <v>9.1982177222441557</v>
      </c>
    </row>
    <row r="23" spans="1:19" x14ac:dyDescent="0.3">
      <c r="A23" s="1">
        <v>2</v>
      </c>
      <c r="B23" s="5">
        <v>0.54513888888888895</v>
      </c>
      <c r="C23" s="1" t="s">
        <v>20</v>
      </c>
      <c r="D23" s="1">
        <v>2</v>
      </c>
      <c r="E23" s="1">
        <v>2</v>
      </c>
      <c r="F23" s="1" t="s">
        <v>33</v>
      </c>
      <c r="G23" s="1">
        <v>54.69</v>
      </c>
      <c r="H23" s="1">
        <f>1+COUNTIFS(A:A,A23,G:G,"&gt;"&amp;G23)</f>
        <v>4</v>
      </c>
      <c r="I23" s="2">
        <f>AVERAGEIF(A:A,A23,G:G)</f>
        <v>49.052499999999988</v>
      </c>
      <c r="J23" s="2">
        <f t="shared" si="0"/>
        <v>5.6375000000000099</v>
      </c>
      <c r="K23" s="2">
        <f t="shared" si="1"/>
        <v>95.637500000000017</v>
      </c>
      <c r="L23" s="2">
        <f t="shared" si="2"/>
        <v>310.52052430182471</v>
      </c>
      <c r="M23" s="2">
        <f>SUMIF(A:A,A23,L:L)</f>
        <v>3442.8548327865988</v>
      </c>
      <c r="N23" s="3">
        <f t="shared" si="3"/>
        <v>9.0192743924231544E-2</v>
      </c>
      <c r="O23" s="6">
        <f t="shared" si="4"/>
        <v>11.087366416527615</v>
      </c>
      <c r="P23" s="3">
        <f t="shared" si="5"/>
        <v>9.0192743924231544E-2</v>
      </c>
      <c r="Q23" s="3">
        <f>IF(ISNUMBER(P23),SUMIF(A:A,A23,P:P),"")</f>
        <v>0.93202414311366644</v>
      </c>
      <c r="R23" s="3">
        <f t="shared" si="6"/>
        <v>9.6770823578581869E-2</v>
      </c>
      <c r="S23" s="7">
        <f t="shared" si="7"/>
        <v>10.333693183751393</v>
      </c>
    </row>
    <row r="24" spans="1:19" x14ac:dyDescent="0.3">
      <c r="A24" s="1">
        <v>2</v>
      </c>
      <c r="B24" s="5">
        <v>0.54513888888888895</v>
      </c>
      <c r="C24" s="1" t="s">
        <v>20</v>
      </c>
      <c r="D24" s="1">
        <v>2</v>
      </c>
      <c r="E24" s="1">
        <v>6</v>
      </c>
      <c r="F24" s="1" t="s">
        <v>36</v>
      </c>
      <c r="G24" s="1">
        <v>53.45</v>
      </c>
      <c r="H24" s="1">
        <f>1+COUNTIFS(A:A,A24,G:G,"&gt;"&amp;G24)</f>
        <v>5</v>
      </c>
      <c r="I24" s="2">
        <f>AVERAGEIF(A:A,A24,G:G)</f>
        <v>49.052499999999988</v>
      </c>
      <c r="J24" s="2">
        <f t="shared" si="0"/>
        <v>4.3975000000000151</v>
      </c>
      <c r="K24" s="2">
        <f t="shared" si="1"/>
        <v>94.397500000000008</v>
      </c>
      <c r="L24" s="2">
        <f t="shared" si="2"/>
        <v>288.25629569400365</v>
      </c>
      <c r="M24" s="2">
        <f>SUMIF(A:A,A24,L:L)</f>
        <v>3442.8548327865988</v>
      </c>
      <c r="N24" s="3">
        <f t="shared" si="3"/>
        <v>8.3725951192863107E-2</v>
      </c>
      <c r="O24" s="6">
        <f t="shared" si="4"/>
        <v>11.943728148235611</v>
      </c>
      <c r="P24" s="3">
        <f t="shared" si="5"/>
        <v>8.3725951192863107E-2</v>
      </c>
      <c r="Q24" s="3">
        <f>IF(ISNUMBER(P24),SUMIF(A:A,A24,P:P),"")</f>
        <v>0.93202414311366644</v>
      </c>
      <c r="R24" s="3">
        <f t="shared" si="6"/>
        <v>8.9832384505786553E-2</v>
      </c>
      <c r="S24" s="7">
        <f t="shared" si="7"/>
        <v>11.131842992941872</v>
      </c>
    </row>
    <row r="25" spans="1:19" x14ac:dyDescent="0.3">
      <c r="A25" s="1">
        <v>2</v>
      </c>
      <c r="B25" s="5">
        <v>0.54513888888888895</v>
      </c>
      <c r="C25" s="1" t="s">
        <v>20</v>
      </c>
      <c r="D25" s="1">
        <v>2</v>
      </c>
      <c r="E25" s="1">
        <v>12</v>
      </c>
      <c r="F25" s="1" t="s">
        <v>41</v>
      </c>
      <c r="G25" s="1">
        <v>53.39</v>
      </c>
      <c r="H25" s="1">
        <f>1+COUNTIFS(A:A,A25,G:G,"&gt;"&amp;G25)</f>
        <v>6</v>
      </c>
      <c r="I25" s="2">
        <f>AVERAGEIF(A:A,A25,G:G)</f>
        <v>49.052499999999988</v>
      </c>
      <c r="J25" s="2">
        <f t="shared" si="0"/>
        <v>4.3375000000000128</v>
      </c>
      <c r="K25" s="2">
        <f t="shared" si="1"/>
        <v>94.337500000000006</v>
      </c>
      <c r="L25" s="2">
        <f t="shared" si="2"/>
        <v>287.22043869083637</v>
      </c>
      <c r="M25" s="2">
        <f>SUMIF(A:A,A25,L:L)</f>
        <v>3442.8548327865988</v>
      </c>
      <c r="N25" s="3">
        <f t="shared" si="3"/>
        <v>8.3425079662265089E-2</v>
      </c>
      <c r="O25" s="6">
        <f t="shared" si="4"/>
        <v>11.986803057885732</v>
      </c>
      <c r="P25" s="3">
        <f t="shared" si="5"/>
        <v>8.3425079662265089E-2</v>
      </c>
      <c r="Q25" s="3">
        <f>IF(ISNUMBER(P25),SUMIF(A:A,A25,P:P),"")</f>
        <v>0.93202414311366644</v>
      </c>
      <c r="R25" s="3">
        <f t="shared" si="6"/>
        <v>8.9509569337508949E-2</v>
      </c>
      <c r="S25" s="7">
        <f t="shared" si="7"/>
        <v>11.171989848698226</v>
      </c>
    </row>
    <row r="26" spans="1:19" x14ac:dyDescent="0.3">
      <c r="A26" s="1">
        <v>2</v>
      </c>
      <c r="B26" s="5">
        <v>0.54513888888888895</v>
      </c>
      <c r="C26" s="1" t="s">
        <v>20</v>
      </c>
      <c r="D26" s="1">
        <v>2</v>
      </c>
      <c r="E26" s="1">
        <v>9</v>
      </c>
      <c r="F26" s="1" t="s">
        <v>38</v>
      </c>
      <c r="G26" s="1">
        <v>52.9</v>
      </c>
      <c r="H26" s="1">
        <f>1+COUNTIFS(A:A,A26,G:G,"&gt;"&amp;G26)</f>
        <v>7</v>
      </c>
      <c r="I26" s="2">
        <f>AVERAGEIF(A:A,A26,G:G)</f>
        <v>49.052499999999988</v>
      </c>
      <c r="J26" s="2">
        <f t="shared" si="0"/>
        <v>3.8475000000000108</v>
      </c>
      <c r="K26" s="2">
        <f t="shared" si="1"/>
        <v>93.847500000000011</v>
      </c>
      <c r="L26" s="2">
        <f t="shared" si="2"/>
        <v>278.89908112824651</v>
      </c>
      <c r="M26" s="2">
        <f>SUMIF(A:A,A26,L:L)</f>
        <v>3442.8548327865988</v>
      </c>
      <c r="N26" s="3">
        <f t="shared" si="3"/>
        <v>8.1008086217364411E-2</v>
      </c>
      <c r="O26" s="6">
        <f t="shared" si="4"/>
        <v>12.344446668160467</v>
      </c>
      <c r="P26" s="3">
        <f t="shared" si="5"/>
        <v>8.1008086217364411E-2</v>
      </c>
      <c r="Q26" s="3">
        <f>IF(ISNUMBER(P26),SUMIF(A:A,A26,P:P),"")</f>
        <v>0.93202414311366644</v>
      </c>
      <c r="R26" s="3">
        <f t="shared" si="6"/>
        <v>8.6916295909176836E-2</v>
      </c>
      <c r="S26" s="7">
        <f t="shared" si="7"/>
        <v>11.505322328104615</v>
      </c>
    </row>
    <row r="27" spans="1:19" x14ac:dyDescent="0.3">
      <c r="A27" s="1">
        <v>2</v>
      </c>
      <c r="B27" s="5">
        <v>0.54513888888888895</v>
      </c>
      <c r="C27" s="1" t="s">
        <v>20</v>
      </c>
      <c r="D27" s="1">
        <v>2</v>
      </c>
      <c r="E27" s="1">
        <v>11</v>
      </c>
      <c r="F27" s="1" t="s">
        <v>40</v>
      </c>
      <c r="G27" s="1">
        <v>52.38</v>
      </c>
      <c r="H27" s="1">
        <f>1+COUNTIFS(A:A,A27,G:G,"&gt;"&amp;G27)</f>
        <v>8</v>
      </c>
      <c r="I27" s="2">
        <f>AVERAGEIF(A:A,A27,G:G)</f>
        <v>49.052499999999988</v>
      </c>
      <c r="J27" s="2">
        <f t="shared" si="0"/>
        <v>3.3275000000000148</v>
      </c>
      <c r="K27" s="2">
        <f t="shared" si="1"/>
        <v>93.327500000000015</v>
      </c>
      <c r="L27" s="2">
        <f t="shared" si="2"/>
        <v>270.33177474523882</v>
      </c>
      <c r="M27" s="2">
        <f>SUMIF(A:A,A27,L:L)</f>
        <v>3442.8548327865988</v>
      </c>
      <c r="N27" s="3">
        <f t="shared" si="3"/>
        <v>7.8519655307812103E-2</v>
      </c>
      <c r="O27" s="6">
        <f t="shared" si="4"/>
        <v>12.735664669945484</v>
      </c>
      <c r="P27" s="3">
        <f t="shared" si="5"/>
        <v>7.8519655307812103E-2</v>
      </c>
      <c r="Q27" s="3">
        <f>IF(ISNUMBER(P27),SUMIF(A:A,A27,P:P),"")</f>
        <v>0.93202414311366644</v>
      </c>
      <c r="R27" s="3">
        <f t="shared" si="6"/>
        <v>8.4246374826189588E-2</v>
      </c>
      <c r="S27" s="7">
        <f t="shared" si="7"/>
        <v>11.869946950988934</v>
      </c>
    </row>
    <row r="28" spans="1:19" x14ac:dyDescent="0.3">
      <c r="A28" s="1">
        <v>2</v>
      </c>
      <c r="B28" s="5">
        <v>0.54513888888888895</v>
      </c>
      <c r="C28" s="1" t="s">
        <v>20</v>
      </c>
      <c r="D28" s="1">
        <v>2</v>
      </c>
      <c r="E28" s="1">
        <v>4</v>
      </c>
      <c r="F28" s="1" t="s">
        <v>34</v>
      </c>
      <c r="G28" s="1">
        <v>47.71</v>
      </c>
      <c r="H28" s="1">
        <f>1+COUNTIFS(A:A,A28,G:G,"&gt;"&amp;G28)</f>
        <v>9</v>
      </c>
      <c r="I28" s="2">
        <f>AVERAGEIF(A:A,A28,G:G)</f>
        <v>49.052499999999988</v>
      </c>
      <c r="J28" s="2">
        <f t="shared" si="0"/>
        <v>-1.3424999999999869</v>
      </c>
      <c r="K28" s="2">
        <f t="shared" si="1"/>
        <v>88.657500000000013</v>
      </c>
      <c r="L28" s="2">
        <f t="shared" si="2"/>
        <v>204.27150176526757</v>
      </c>
      <c r="M28" s="2">
        <f>SUMIF(A:A,A28,L:L)</f>
        <v>3442.8548327865988</v>
      </c>
      <c r="N28" s="3">
        <f t="shared" si="3"/>
        <v>5.9332011277377347E-2</v>
      </c>
      <c r="O28" s="6">
        <f t="shared" si="4"/>
        <v>16.854308129299657</v>
      </c>
      <c r="P28" s="3">
        <f t="shared" si="5"/>
        <v>5.9332011277377347E-2</v>
      </c>
      <c r="Q28" s="3">
        <f>IF(ISNUMBER(P28),SUMIF(A:A,A28,P:P),"")</f>
        <v>0.93202414311366644</v>
      </c>
      <c r="R28" s="3">
        <f t="shared" si="6"/>
        <v>6.3659307235500895E-2</v>
      </c>
      <c r="S28" s="7">
        <f t="shared" si="7"/>
        <v>15.708622091984216</v>
      </c>
    </row>
    <row r="29" spans="1:19" x14ac:dyDescent="0.3">
      <c r="A29" s="1">
        <v>2</v>
      </c>
      <c r="B29" s="5">
        <v>0.54513888888888895</v>
      </c>
      <c r="C29" s="1" t="s">
        <v>20</v>
      </c>
      <c r="D29" s="1">
        <v>2</v>
      </c>
      <c r="E29" s="1">
        <v>5</v>
      </c>
      <c r="F29" s="1" t="s">
        <v>35</v>
      </c>
      <c r="G29" s="1">
        <v>41.48</v>
      </c>
      <c r="H29" s="1">
        <f>1+COUNTIFS(A:A,A29,G:G,"&gt;"&amp;G29)</f>
        <v>10</v>
      </c>
      <c r="I29" s="2">
        <f>AVERAGEIF(A:A,A29,G:G)</f>
        <v>49.052499999999988</v>
      </c>
      <c r="J29" s="2">
        <f t="shared" si="0"/>
        <v>-7.5724999999999909</v>
      </c>
      <c r="K29" s="2">
        <f t="shared" si="1"/>
        <v>82.427500000000009</v>
      </c>
      <c r="L29" s="2">
        <f t="shared" si="2"/>
        <v>140.56218658539743</v>
      </c>
      <c r="M29" s="2">
        <f>SUMIF(A:A,A29,L:L)</f>
        <v>3442.8548327865988</v>
      </c>
      <c r="N29" s="3">
        <f t="shared" si="3"/>
        <v>4.0827218518425988E-2</v>
      </c>
      <c r="O29" s="6">
        <f t="shared" si="4"/>
        <v>24.493463828516354</v>
      </c>
      <c r="P29" s="3" t="str">
        <f t="shared" si="5"/>
        <v/>
      </c>
      <c r="Q29" s="3" t="str">
        <f>IF(ISNUMBER(P29),SUMIF(A:A,A29,P:P),"")</f>
        <v/>
      </c>
      <c r="R29" s="3" t="str">
        <f t="shared" si="6"/>
        <v/>
      </c>
      <c r="S29" s="7" t="str">
        <f t="shared" si="7"/>
        <v/>
      </c>
    </row>
    <row r="30" spans="1:19" x14ac:dyDescent="0.3">
      <c r="A30" s="1">
        <v>2</v>
      </c>
      <c r="B30" s="5">
        <v>0.54513888888888895</v>
      </c>
      <c r="C30" s="1" t="s">
        <v>20</v>
      </c>
      <c r="D30" s="1">
        <v>2</v>
      </c>
      <c r="E30" s="1">
        <v>16</v>
      </c>
      <c r="F30" s="1" t="s">
        <v>43</v>
      </c>
      <c r="G30" s="1">
        <v>27.06</v>
      </c>
      <c r="H30" s="1">
        <f>1+COUNTIFS(A:A,A30,G:G,"&gt;"&amp;G30)</f>
        <v>11</v>
      </c>
      <c r="I30" s="2">
        <f>AVERAGEIF(A:A,A30,G:G)</f>
        <v>49.052499999999988</v>
      </c>
      <c r="J30" s="2">
        <f t="shared" si="0"/>
        <v>-21.992499999999989</v>
      </c>
      <c r="K30" s="2">
        <f t="shared" si="1"/>
        <v>68.007500000000007</v>
      </c>
      <c r="L30" s="2">
        <f t="shared" si="2"/>
        <v>59.172091300691903</v>
      </c>
      <c r="M30" s="2">
        <f>SUMIF(A:A,A30,L:L)</f>
        <v>3442.8548327865988</v>
      </c>
      <c r="N30" s="3">
        <f t="shared" si="3"/>
        <v>1.7186926017673198E-2</v>
      </c>
      <c r="O30" s="6">
        <f t="shared" si="4"/>
        <v>58.183761248038586</v>
      </c>
      <c r="P30" s="3" t="str">
        <f t="shared" si="5"/>
        <v/>
      </c>
      <c r="Q30" s="3" t="str">
        <f>IF(ISNUMBER(P30),SUMIF(A:A,A30,P:P),"")</f>
        <v/>
      </c>
      <c r="R30" s="3" t="str">
        <f t="shared" si="6"/>
        <v/>
      </c>
      <c r="S30" s="7" t="str">
        <f t="shared" si="7"/>
        <v/>
      </c>
    </row>
    <row r="31" spans="1:19" x14ac:dyDescent="0.3">
      <c r="A31" s="1">
        <v>2</v>
      </c>
      <c r="B31" s="5">
        <v>0.54513888888888895</v>
      </c>
      <c r="C31" s="1" t="s">
        <v>20</v>
      </c>
      <c r="D31" s="1">
        <v>2</v>
      </c>
      <c r="E31" s="1">
        <v>15</v>
      </c>
      <c r="F31" s="1" t="s">
        <v>42</v>
      </c>
      <c r="G31" s="1">
        <v>17.97</v>
      </c>
      <c r="H31" s="1">
        <f>1+COUNTIFS(A:A,A31,G:G,"&gt;"&amp;G31)</f>
        <v>12</v>
      </c>
      <c r="I31" s="2">
        <f>AVERAGEIF(A:A,A31,G:G)</f>
        <v>49.052499999999988</v>
      </c>
      <c r="J31" s="2">
        <f t="shared" si="0"/>
        <v>-31.082499999999989</v>
      </c>
      <c r="K31" s="2">
        <f t="shared" si="1"/>
        <v>58.917500000000011</v>
      </c>
      <c r="L31" s="2">
        <f t="shared" si="2"/>
        <v>34.296729507834058</v>
      </c>
      <c r="M31" s="2">
        <f>SUMIF(A:A,A31,L:L)</f>
        <v>3442.8548327865988</v>
      </c>
      <c r="N31" s="3">
        <f t="shared" si="3"/>
        <v>9.9617123502342853E-3</v>
      </c>
      <c r="O31" s="6">
        <f t="shared" si="4"/>
        <v>100.38434807610977</v>
      </c>
      <c r="P31" s="3" t="str">
        <f t="shared" si="5"/>
        <v/>
      </c>
      <c r="Q31" s="3" t="str">
        <f>IF(ISNUMBER(P31),SUMIF(A:A,A31,P:P),"")</f>
        <v/>
      </c>
      <c r="R31" s="3" t="str">
        <f t="shared" si="6"/>
        <v/>
      </c>
      <c r="S31" s="7" t="str">
        <f t="shared" si="7"/>
        <v/>
      </c>
    </row>
    <row r="32" spans="1:19" x14ac:dyDescent="0.3">
      <c r="A32" s="1"/>
      <c r="B32" s="5"/>
      <c r="C32" s="1"/>
      <c r="D32" s="1"/>
      <c r="E32" s="1"/>
      <c r="F32" s="1"/>
      <c r="G32" s="1"/>
      <c r="H32" s="1"/>
      <c r="I32" s="2"/>
      <c r="J32" s="2"/>
      <c r="K32" s="2"/>
      <c r="L32" s="2"/>
      <c r="M32" s="2"/>
      <c r="N32" s="3"/>
      <c r="O32" s="6"/>
      <c r="P32" s="3"/>
      <c r="Q32" s="3"/>
      <c r="R32" s="3"/>
      <c r="S32" s="7"/>
    </row>
    <row r="33" spans="1:19" x14ac:dyDescent="0.3">
      <c r="A33" s="1">
        <v>4</v>
      </c>
      <c r="B33" s="5">
        <v>0.56944444444444442</v>
      </c>
      <c r="C33" s="1" t="s">
        <v>20</v>
      </c>
      <c r="D33" s="1">
        <v>3</v>
      </c>
      <c r="E33" s="1">
        <v>1</v>
      </c>
      <c r="F33" s="1" t="s">
        <v>44</v>
      </c>
      <c r="G33" s="1">
        <v>73.84</v>
      </c>
      <c r="H33" s="1">
        <f>1+COUNTIFS(A:A,A33,G:G,"&gt;"&amp;G33)</f>
        <v>1</v>
      </c>
      <c r="I33" s="2">
        <f>AVERAGEIF(A:A,A33,G:G)</f>
        <v>46.631</v>
      </c>
      <c r="J33" s="2">
        <f t="shared" si="0"/>
        <v>27.209000000000003</v>
      </c>
      <c r="K33" s="2">
        <f t="shared" si="1"/>
        <v>117.209</v>
      </c>
      <c r="L33" s="2">
        <f t="shared" si="2"/>
        <v>1132.9045362772611</v>
      </c>
      <c r="M33" s="2">
        <f>SUMIF(A:A,A33,L:L)</f>
        <v>3444.4781521840105</v>
      </c>
      <c r="N33" s="3">
        <f t="shared" si="3"/>
        <v>0.32890454989790835</v>
      </c>
      <c r="O33" s="6">
        <f t="shared" si="4"/>
        <v>3.0403957631793146</v>
      </c>
      <c r="P33" s="3">
        <f t="shared" si="5"/>
        <v>0.32890454989790835</v>
      </c>
      <c r="Q33" s="3">
        <f>IF(ISNUMBER(P33),SUMIF(A:A,A33,P:P),"")</f>
        <v>0.84063487317910524</v>
      </c>
      <c r="R33" s="3">
        <f t="shared" si="6"/>
        <v>0.39125732275900016</v>
      </c>
      <c r="S33" s="7">
        <f t="shared" si="7"/>
        <v>2.5558627067945321</v>
      </c>
    </row>
    <row r="34" spans="1:19" x14ac:dyDescent="0.3">
      <c r="A34" s="1">
        <v>4</v>
      </c>
      <c r="B34" s="5">
        <v>0.56944444444444442</v>
      </c>
      <c r="C34" s="1" t="s">
        <v>20</v>
      </c>
      <c r="D34" s="1">
        <v>3</v>
      </c>
      <c r="E34" s="1">
        <v>13</v>
      </c>
      <c r="F34" s="1" t="s">
        <v>52</v>
      </c>
      <c r="G34" s="1">
        <v>65.290000000000006</v>
      </c>
      <c r="H34" s="1">
        <f>1+COUNTIFS(A:A,A34,G:G,"&gt;"&amp;G34)</f>
        <v>2</v>
      </c>
      <c r="I34" s="2">
        <f>AVERAGEIF(A:A,A34,G:G)</f>
        <v>46.631</v>
      </c>
      <c r="J34" s="2">
        <f t="shared" si="0"/>
        <v>18.659000000000006</v>
      </c>
      <c r="K34" s="2">
        <f t="shared" si="1"/>
        <v>108.65900000000001</v>
      </c>
      <c r="L34" s="2">
        <f t="shared" si="2"/>
        <v>678.26631106477259</v>
      </c>
      <c r="M34" s="2">
        <f>SUMIF(A:A,A34,L:L)</f>
        <v>3444.4781521840105</v>
      </c>
      <c r="N34" s="3">
        <f t="shared" si="3"/>
        <v>0.19691409876840418</v>
      </c>
      <c r="O34" s="6">
        <f t="shared" si="4"/>
        <v>5.0783565334045795</v>
      </c>
      <c r="P34" s="3">
        <f t="shared" si="5"/>
        <v>0.19691409876840418</v>
      </c>
      <c r="Q34" s="3">
        <f>IF(ISNUMBER(P34),SUMIF(A:A,A34,P:P),"")</f>
        <v>0.84063487317910524</v>
      </c>
      <c r="R34" s="3">
        <f t="shared" si="6"/>
        <v>0.23424450382806064</v>
      </c>
      <c r="S34" s="7">
        <f t="shared" si="7"/>
        <v>4.2690436004168388</v>
      </c>
    </row>
    <row r="35" spans="1:19" x14ac:dyDescent="0.3">
      <c r="A35" s="1">
        <v>4</v>
      </c>
      <c r="B35" s="5">
        <v>0.56944444444444442</v>
      </c>
      <c r="C35" s="1" t="s">
        <v>20</v>
      </c>
      <c r="D35" s="1">
        <v>3</v>
      </c>
      <c r="E35" s="1">
        <v>6</v>
      </c>
      <c r="F35" s="1" t="s">
        <v>47</v>
      </c>
      <c r="G35" s="1">
        <v>63.46</v>
      </c>
      <c r="H35" s="1">
        <f>1+COUNTIFS(A:A,A35,G:G,"&gt;"&amp;G35)</f>
        <v>3</v>
      </c>
      <c r="I35" s="2">
        <f>AVERAGEIF(A:A,A35,G:G)</f>
        <v>46.631</v>
      </c>
      <c r="J35" s="2">
        <f t="shared" si="0"/>
        <v>16.829000000000001</v>
      </c>
      <c r="K35" s="2">
        <f t="shared" si="1"/>
        <v>106.82900000000001</v>
      </c>
      <c r="L35" s="2">
        <f t="shared" si="2"/>
        <v>607.73564924942389</v>
      </c>
      <c r="M35" s="2">
        <f>SUMIF(A:A,A35,L:L)</f>
        <v>3444.4781521840105</v>
      </c>
      <c r="N35" s="3">
        <f t="shared" si="3"/>
        <v>0.17643765540045078</v>
      </c>
      <c r="O35" s="6">
        <f t="shared" si="4"/>
        <v>5.6677243739742256</v>
      </c>
      <c r="P35" s="3">
        <f t="shared" si="5"/>
        <v>0.17643765540045078</v>
      </c>
      <c r="Q35" s="3">
        <f>IF(ISNUMBER(P35),SUMIF(A:A,A35,P:P),"")</f>
        <v>0.84063487317910524</v>
      </c>
      <c r="R35" s="3">
        <f t="shared" si="6"/>
        <v>0.20988619557644625</v>
      </c>
      <c r="S35" s="7">
        <f t="shared" si="7"/>
        <v>4.7644867603299472</v>
      </c>
    </row>
    <row r="36" spans="1:19" x14ac:dyDescent="0.3">
      <c r="A36" s="1">
        <v>4</v>
      </c>
      <c r="B36" s="5">
        <v>0.56944444444444442</v>
      </c>
      <c r="C36" s="1" t="s">
        <v>20</v>
      </c>
      <c r="D36" s="1">
        <v>3</v>
      </c>
      <c r="E36" s="1">
        <v>8</v>
      </c>
      <c r="F36" s="1" t="s">
        <v>49</v>
      </c>
      <c r="G36" s="1">
        <v>50.12</v>
      </c>
      <c r="H36" s="1">
        <f>1+COUNTIFS(A:A,A36,G:G,"&gt;"&amp;G36)</f>
        <v>4</v>
      </c>
      <c r="I36" s="2">
        <f>AVERAGEIF(A:A,A36,G:G)</f>
        <v>46.631</v>
      </c>
      <c r="J36" s="2">
        <f t="shared" si="0"/>
        <v>3.4889999999999972</v>
      </c>
      <c r="K36" s="2">
        <f t="shared" si="1"/>
        <v>93.489000000000004</v>
      </c>
      <c r="L36" s="2">
        <f t="shared" si="2"/>
        <v>272.96402228540296</v>
      </c>
      <c r="M36" s="2">
        <f>SUMIF(A:A,A36,L:L)</f>
        <v>3444.4781521840105</v>
      </c>
      <c r="N36" s="3">
        <f t="shared" si="3"/>
        <v>7.9246843854221288E-2</v>
      </c>
      <c r="O36" s="6">
        <f t="shared" si="4"/>
        <v>12.618799075955028</v>
      </c>
      <c r="P36" s="3">
        <f t="shared" si="5"/>
        <v>7.9246843854221288E-2</v>
      </c>
      <c r="Q36" s="3">
        <f>IF(ISNUMBER(P36),SUMIF(A:A,A36,P:P),"")</f>
        <v>0.84063487317910524</v>
      </c>
      <c r="R36" s="3">
        <f t="shared" si="6"/>
        <v>9.4270231205762736E-2</v>
      </c>
      <c r="S36" s="7">
        <f t="shared" si="7"/>
        <v>10.607802560888066</v>
      </c>
    </row>
    <row r="37" spans="1:19" x14ac:dyDescent="0.3">
      <c r="A37" s="1">
        <v>4</v>
      </c>
      <c r="B37" s="5">
        <v>0.56944444444444442</v>
      </c>
      <c r="C37" s="1" t="s">
        <v>20</v>
      </c>
      <c r="D37" s="1">
        <v>3</v>
      </c>
      <c r="E37" s="1">
        <v>2</v>
      </c>
      <c r="F37" s="1" t="s">
        <v>45</v>
      </c>
      <c r="G37" s="1">
        <v>45.24</v>
      </c>
      <c r="H37" s="1">
        <f>1+COUNTIFS(A:A,A37,G:G,"&gt;"&amp;G37)</f>
        <v>5</v>
      </c>
      <c r="I37" s="2">
        <f>AVERAGEIF(A:A,A37,G:G)</f>
        <v>46.631</v>
      </c>
      <c r="J37" s="2">
        <f t="shared" si="0"/>
        <v>-1.3909999999999982</v>
      </c>
      <c r="K37" s="2">
        <f t="shared" si="1"/>
        <v>88.609000000000009</v>
      </c>
      <c r="L37" s="2">
        <f t="shared" si="2"/>
        <v>203.67793575254379</v>
      </c>
      <c r="M37" s="2">
        <f>SUMIF(A:A,A37,L:L)</f>
        <v>3444.4781521840105</v>
      </c>
      <c r="N37" s="3">
        <f t="shared" si="3"/>
        <v>5.913172525812059E-2</v>
      </c>
      <c r="O37" s="6">
        <f t="shared" si="4"/>
        <v>16.911395627893835</v>
      </c>
      <c r="P37" s="3">
        <f t="shared" si="5"/>
        <v>5.913172525812059E-2</v>
      </c>
      <c r="Q37" s="3">
        <f>IF(ISNUMBER(P37),SUMIF(A:A,A37,P:P),"")</f>
        <v>0.84063487317910524</v>
      </c>
      <c r="R37" s="3">
        <f t="shared" si="6"/>
        <v>7.0341746630730145E-2</v>
      </c>
      <c r="S37" s="7">
        <f t="shared" si="7"/>
        <v>14.216308918936209</v>
      </c>
    </row>
    <row r="38" spans="1:19" x14ac:dyDescent="0.3">
      <c r="A38" s="1">
        <v>4</v>
      </c>
      <c r="B38" s="5">
        <v>0.56944444444444442</v>
      </c>
      <c r="C38" s="1" t="s">
        <v>20</v>
      </c>
      <c r="D38" s="1">
        <v>3</v>
      </c>
      <c r="E38" s="1">
        <v>14</v>
      </c>
      <c r="F38" s="1" t="s">
        <v>53</v>
      </c>
      <c r="G38" s="1">
        <v>39.659999999999997</v>
      </c>
      <c r="H38" s="1">
        <f>1+COUNTIFS(A:A,A38,G:G,"&gt;"&amp;G38)</f>
        <v>6</v>
      </c>
      <c r="I38" s="2">
        <f>AVERAGEIF(A:A,A38,G:G)</f>
        <v>46.631</v>
      </c>
      <c r="J38" s="2">
        <f t="shared" si="0"/>
        <v>-6.9710000000000036</v>
      </c>
      <c r="K38" s="2">
        <f t="shared" si="1"/>
        <v>83.028999999999996</v>
      </c>
      <c r="L38" s="2">
        <f t="shared" si="2"/>
        <v>145.72772742458878</v>
      </c>
      <c r="M38" s="2">
        <f>SUMIF(A:A,A38,L:L)</f>
        <v>3444.4781521840105</v>
      </c>
      <c r="N38" s="3">
        <f t="shared" si="3"/>
        <v>4.2307635869946937E-2</v>
      </c>
      <c r="O38" s="6">
        <f t="shared" si="4"/>
        <v>23.636395166914681</v>
      </c>
      <c r="P38" s="3" t="str">
        <f t="shared" si="5"/>
        <v/>
      </c>
      <c r="Q38" s="3" t="str">
        <f>IF(ISNUMBER(P38),SUMIF(A:A,A38,P:P),"")</f>
        <v/>
      </c>
      <c r="R38" s="3" t="str">
        <f t="shared" si="6"/>
        <v/>
      </c>
      <c r="S38" s="7" t="str">
        <f t="shared" si="7"/>
        <v/>
      </c>
    </row>
    <row r="39" spans="1:19" x14ac:dyDescent="0.3">
      <c r="A39" s="1">
        <v>4</v>
      </c>
      <c r="B39" s="5">
        <v>0.56944444444444442</v>
      </c>
      <c r="C39" s="1" t="s">
        <v>20</v>
      </c>
      <c r="D39" s="1">
        <v>3</v>
      </c>
      <c r="E39" s="1">
        <v>9</v>
      </c>
      <c r="F39" s="1" t="s">
        <v>50</v>
      </c>
      <c r="G39" s="1">
        <v>39.46</v>
      </c>
      <c r="H39" s="1">
        <f>1+COUNTIFS(A:A,A39,G:G,"&gt;"&amp;G39)</f>
        <v>7</v>
      </c>
      <c r="I39" s="2">
        <f>AVERAGEIF(A:A,A39,G:G)</f>
        <v>46.631</v>
      </c>
      <c r="J39" s="2">
        <f t="shared" si="0"/>
        <v>-7.1709999999999994</v>
      </c>
      <c r="K39" s="2">
        <f t="shared" si="1"/>
        <v>82.829000000000008</v>
      </c>
      <c r="L39" s="2">
        <f t="shared" si="2"/>
        <v>143.98944524789016</v>
      </c>
      <c r="M39" s="2">
        <f>SUMIF(A:A,A39,L:L)</f>
        <v>3444.4781521840105</v>
      </c>
      <c r="N39" s="3">
        <f t="shared" si="3"/>
        <v>4.1802978241157376E-2</v>
      </c>
      <c r="O39" s="6">
        <f t="shared" si="4"/>
        <v>23.921740557122408</v>
      </c>
      <c r="P39" s="3" t="str">
        <f t="shared" si="5"/>
        <v/>
      </c>
      <c r="Q39" s="3" t="str">
        <f>IF(ISNUMBER(P39),SUMIF(A:A,A39,P:P),"")</f>
        <v/>
      </c>
      <c r="R39" s="3" t="str">
        <f t="shared" si="6"/>
        <v/>
      </c>
      <c r="S39" s="7" t="str">
        <f t="shared" si="7"/>
        <v/>
      </c>
    </row>
    <row r="40" spans="1:19" x14ac:dyDescent="0.3">
      <c r="A40" s="1">
        <v>4</v>
      </c>
      <c r="B40" s="5">
        <v>0.56944444444444442</v>
      </c>
      <c r="C40" s="1" t="s">
        <v>20</v>
      </c>
      <c r="D40" s="1">
        <v>3</v>
      </c>
      <c r="E40" s="1">
        <v>3</v>
      </c>
      <c r="F40" s="1" t="s">
        <v>46</v>
      </c>
      <c r="G40" s="1">
        <v>36.17</v>
      </c>
      <c r="H40" s="1">
        <f>1+COUNTIFS(A:A,A40,G:G,"&gt;"&amp;G40)</f>
        <v>8</v>
      </c>
      <c r="I40" s="2">
        <f>AVERAGEIF(A:A,A40,G:G)</f>
        <v>46.631</v>
      </c>
      <c r="J40" s="2">
        <f t="shared" si="0"/>
        <v>-10.460999999999999</v>
      </c>
      <c r="K40" s="2">
        <f t="shared" si="1"/>
        <v>79.539000000000001</v>
      </c>
      <c r="L40" s="2">
        <f t="shared" si="2"/>
        <v>118.19549607812129</v>
      </c>
      <c r="M40" s="2">
        <f>SUMIF(A:A,A40,L:L)</f>
        <v>3444.4781521840105</v>
      </c>
      <c r="N40" s="3">
        <f t="shared" si="3"/>
        <v>3.4314485636431774E-2</v>
      </c>
      <c r="O40" s="6">
        <f t="shared" si="4"/>
        <v>29.142211560306691</v>
      </c>
      <c r="P40" s="3" t="str">
        <f t="shared" si="5"/>
        <v/>
      </c>
      <c r="Q40" s="3" t="str">
        <f>IF(ISNUMBER(P40),SUMIF(A:A,A40,P:P),"")</f>
        <v/>
      </c>
      <c r="R40" s="3" t="str">
        <f t="shared" si="6"/>
        <v/>
      </c>
      <c r="S40" s="7" t="str">
        <f t="shared" si="7"/>
        <v/>
      </c>
    </row>
    <row r="41" spans="1:19" x14ac:dyDescent="0.3">
      <c r="A41" s="1">
        <v>4</v>
      </c>
      <c r="B41" s="5">
        <v>0.56944444444444442</v>
      </c>
      <c r="C41" s="1" t="s">
        <v>20</v>
      </c>
      <c r="D41" s="1">
        <v>3</v>
      </c>
      <c r="E41" s="1">
        <v>7</v>
      </c>
      <c r="F41" s="1" t="s">
        <v>48</v>
      </c>
      <c r="G41" s="1">
        <v>32.44</v>
      </c>
      <c r="H41" s="1">
        <f>1+COUNTIFS(A:A,A41,G:G,"&gt;"&amp;G41)</f>
        <v>9</v>
      </c>
      <c r="I41" s="2">
        <f>AVERAGEIF(A:A,A41,G:G)</f>
        <v>46.631</v>
      </c>
      <c r="J41" s="2">
        <f t="shared" si="0"/>
        <v>-14.191000000000003</v>
      </c>
      <c r="K41" s="2">
        <f t="shared" si="1"/>
        <v>75.808999999999997</v>
      </c>
      <c r="L41" s="2">
        <f t="shared" si="2"/>
        <v>94.494345808938164</v>
      </c>
      <c r="M41" s="2">
        <f>SUMIF(A:A,A41,L:L)</f>
        <v>3444.4781521840105</v>
      </c>
      <c r="N41" s="3">
        <f t="shared" si="3"/>
        <v>2.7433573863437907E-2</v>
      </c>
      <c r="O41" s="6">
        <f t="shared" si="4"/>
        <v>36.451685259015775</v>
      </c>
      <c r="P41" s="3" t="str">
        <f t="shared" si="5"/>
        <v/>
      </c>
      <c r="Q41" s="3" t="str">
        <f>IF(ISNUMBER(P41),SUMIF(A:A,A41,P:P),"")</f>
        <v/>
      </c>
      <c r="R41" s="3" t="str">
        <f t="shared" si="6"/>
        <v/>
      </c>
      <c r="S41" s="7" t="str">
        <f t="shared" si="7"/>
        <v/>
      </c>
    </row>
    <row r="42" spans="1:19" x14ac:dyDescent="0.3">
      <c r="A42" s="1">
        <v>4</v>
      </c>
      <c r="B42" s="5">
        <v>0.56944444444444442</v>
      </c>
      <c r="C42" s="1" t="s">
        <v>20</v>
      </c>
      <c r="D42" s="1">
        <v>3</v>
      </c>
      <c r="E42" s="1">
        <v>10</v>
      </c>
      <c r="F42" s="1" t="s">
        <v>51</v>
      </c>
      <c r="G42" s="1">
        <v>20.63</v>
      </c>
      <c r="H42" s="1">
        <f>1+COUNTIFS(A:A,A42,G:G,"&gt;"&amp;G42)</f>
        <v>10</v>
      </c>
      <c r="I42" s="2">
        <f>AVERAGEIF(A:A,A42,G:G)</f>
        <v>46.631</v>
      </c>
      <c r="J42" s="2">
        <f t="shared" si="0"/>
        <v>-26.001000000000001</v>
      </c>
      <c r="K42" s="2">
        <f t="shared" si="1"/>
        <v>63.998999999999995</v>
      </c>
      <c r="L42" s="2">
        <f t="shared" si="2"/>
        <v>46.522682995066972</v>
      </c>
      <c r="M42" s="2">
        <f>SUMIF(A:A,A42,L:L)</f>
        <v>3444.4781521840105</v>
      </c>
      <c r="N42" s="3">
        <f t="shared" si="3"/>
        <v>1.3506453209920562E-2</v>
      </c>
      <c r="O42" s="6">
        <f t="shared" si="4"/>
        <v>74.038682432594129</v>
      </c>
      <c r="P42" s="3" t="str">
        <f t="shared" si="5"/>
        <v/>
      </c>
      <c r="Q42" s="3" t="str">
        <f>IF(ISNUMBER(P42),SUMIF(A:A,A42,P:P),"")</f>
        <v/>
      </c>
      <c r="R42" s="3" t="str">
        <f t="shared" si="6"/>
        <v/>
      </c>
      <c r="S42" s="7" t="str">
        <f t="shared" si="7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6</v>
      </c>
      <c r="B44" s="5">
        <v>0.59375</v>
      </c>
      <c r="C44" s="1" t="s">
        <v>20</v>
      </c>
      <c r="D44" s="1">
        <v>4</v>
      </c>
      <c r="E44" s="1">
        <v>3</v>
      </c>
      <c r="F44" s="1" t="s">
        <v>55</v>
      </c>
      <c r="G44" s="1">
        <v>70.38</v>
      </c>
      <c r="H44" s="1">
        <f>1+COUNTIFS(A:A,A44,G:G,"&gt;"&amp;G44)</f>
        <v>1</v>
      </c>
      <c r="I44" s="2">
        <f>AVERAGEIF(A:A,A44,G:G)</f>
        <v>46.462000000000003</v>
      </c>
      <c r="J44" s="2">
        <f t="shared" si="0"/>
        <v>23.917999999999992</v>
      </c>
      <c r="K44" s="2">
        <f t="shared" si="1"/>
        <v>113.91799999999999</v>
      </c>
      <c r="L44" s="2">
        <f t="shared" si="2"/>
        <v>929.90273996912379</v>
      </c>
      <c r="M44" s="2">
        <f>SUMIF(A:A,A44,L:L)</f>
        <v>3164.2941640778472</v>
      </c>
      <c r="N44" s="3">
        <f t="shared" si="3"/>
        <v>0.29387367031981371</v>
      </c>
      <c r="O44" s="6">
        <f t="shared" si="4"/>
        <v>3.4028227126020871</v>
      </c>
      <c r="P44" s="3">
        <f t="shared" si="5"/>
        <v>0.29387367031981371</v>
      </c>
      <c r="Q44" s="3">
        <f>IF(ISNUMBER(P44),SUMIF(A:A,A44,P:P),"")</f>
        <v>0.91894976535836792</v>
      </c>
      <c r="R44" s="3">
        <f t="shared" si="6"/>
        <v>0.31979296518478373</v>
      </c>
      <c r="S44" s="7">
        <f t="shared" si="7"/>
        <v>3.127023133301813</v>
      </c>
    </row>
    <row r="45" spans="1:19" x14ac:dyDescent="0.3">
      <c r="A45" s="1">
        <v>6</v>
      </c>
      <c r="B45" s="5">
        <v>0.59375</v>
      </c>
      <c r="C45" s="1" t="s">
        <v>20</v>
      </c>
      <c r="D45" s="1">
        <v>4</v>
      </c>
      <c r="E45" s="1">
        <v>6</v>
      </c>
      <c r="F45" s="1" t="s">
        <v>57</v>
      </c>
      <c r="G45" s="1">
        <v>65.23</v>
      </c>
      <c r="H45" s="1">
        <f>1+COUNTIFS(A:A,A45,G:G,"&gt;"&amp;G45)</f>
        <v>2</v>
      </c>
      <c r="I45" s="2">
        <f>AVERAGEIF(A:A,A45,G:G)</f>
        <v>46.462000000000003</v>
      </c>
      <c r="J45" s="2">
        <f t="shared" si="0"/>
        <v>18.768000000000001</v>
      </c>
      <c r="K45" s="2">
        <f t="shared" si="1"/>
        <v>108.768</v>
      </c>
      <c r="L45" s="2">
        <f t="shared" si="2"/>
        <v>682.71670968006333</v>
      </c>
      <c r="M45" s="2">
        <f>SUMIF(A:A,A45,L:L)</f>
        <v>3164.2941640778472</v>
      </c>
      <c r="N45" s="3">
        <f t="shared" si="3"/>
        <v>0.21575639756584505</v>
      </c>
      <c r="O45" s="6">
        <f t="shared" si="4"/>
        <v>4.6348567703296846</v>
      </c>
      <c r="P45" s="3">
        <f t="shared" si="5"/>
        <v>0.21575639756584505</v>
      </c>
      <c r="Q45" s="3">
        <f>IF(ISNUMBER(P45),SUMIF(A:A,A45,P:P),"")</f>
        <v>0.91894976535836792</v>
      </c>
      <c r="R45" s="3">
        <f t="shared" si="6"/>
        <v>0.23478584542834652</v>
      </c>
      <c r="S45" s="7">
        <f t="shared" si="7"/>
        <v>4.2592005415641063</v>
      </c>
    </row>
    <row r="46" spans="1:19" x14ac:dyDescent="0.3">
      <c r="A46" s="1">
        <v>6</v>
      </c>
      <c r="B46" s="5">
        <v>0.59375</v>
      </c>
      <c r="C46" s="1" t="s">
        <v>20</v>
      </c>
      <c r="D46" s="1">
        <v>4</v>
      </c>
      <c r="E46" s="1">
        <v>4</v>
      </c>
      <c r="F46" s="1" t="s">
        <v>56</v>
      </c>
      <c r="G46" s="1">
        <v>53.33</v>
      </c>
      <c r="H46" s="1">
        <f>1+COUNTIFS(A:A,A46,G:G,"&gt;"&amp;G46)</f>
        <v>3</v>
      </c>
      <c r="I46" s="2">
        <f>AVERAGEIF(A:A,A46,G:G)</f>
        <v>46.462000000000003</v>
      </c>
      <c r="J46" s="2">
        <f t="shared" si="0"/>
        <v>6.867999999999995</v>
      </c>
      <c r="K46" s="2">
        <f t="shared" si="1"/>
        <v>96.867999999999995</v>
      </c>
      <c r="L46" s="2">
        <f t="shared" si="2"/>
        <v>334.31377564149204</v>
      </c>
      <c r="M46" s="2">
        <f>SUMIF(A:A,A46,L:L)</f>
        <v>3164.2941640778472</v>
      </c>
      <c r="N46" s="3">
        <f t="shared" si="3"/>
        <v>0.10565192687732282</v>
      </c>
      <c r="O46" s="6">
        <f t="shared" si="4"/>
        <v>9.4650427072773109</v>
      </c>
      <c r="P46" s="3">
        <f t="shared" si="5"/>
        <v>0.10565192687732282</v>
      </c>
      <c r="Q46" s="3">
        <f>IF(ISNUMBER(P46),SUMIF(A:A,A46,P:P),"")</f>
        <v>0.91894976535836792</v>
      </c>
      <c r="R46" s="3">
        <f t="shared" si="6"/>
        <v>0.11497029637536407</v>
      </c>
      <c r="S46" s="7">
        <f t="shared" si="7"/>
        <v>8.6978987749594143</v>
      </c>
    </row>
    <row r="47" spans="1:19" x14ac:dyDescent="0.3">
      <c r="A47" s="1">
        <v>6</v>
      </c>
      <c r="B47" s="5">
        <v>0.59375</v>
      </c>
      <c r="C47" s="1" t="s">
        <v>20</v>
      </c>
      <c r="D47" s="1">
        <v>4</v>
      </c>
      <c r="E47" s="1">
        <v>9</v>
      </c>
      <c r="F47" s="1" t="s">
        <v>60</v>
      </c>
      <c r="G47" s="1">
        <v>52.54</v>
      </c>
      <c r="H47" s="1">
        <f>1+COUNTIFS(A:A,A47,G:G,"&gt;"&amp;G47)</f>
        <v>4</v>
      </c>
      <c r="I47" s="2">
        <f>AVERAGEIF(A:A,A47,G:G)</f>
        <v>46.462000000000003</v>
      </c>
      <c r="J47" s="2">
        <f t="shared" si="0"/>
        <v>6.0779999999999959</v>
      </c>
      <c r="K47" s="2">
        <f t="shared" si="1"/>
        <v>96.078000000000003</v>
      </c>
      <c r="L47" s="2">
        <f t="shared" si="2"/>
        <v>318.83699987009317</v>
      </c>
      <c r="M47" s="2">
        <f>SUMIF(A:A,A47,L:L)</f>
        <v>3164.2941640778472</v>
      </c>
      <c r="N47" s="3">
        <f t="shared" si="3"/>
        <v>0.10076085955902589</v>
      </c>
      <c r="O47" s="6">
        <f t="shared" si="4"/>
        <v>9.9244885799549802</v>
      </c>
      <c r="P47" s="3">
        <f t="shared" si="5"/>
        <v>0.10076085955902589</v>
      </c>
      <c r="Q47" s="3">
        <f>IF(ISNUMBER(P47),SUMIF(A:A,A47,P:P),"")</f>
        <v>0.91894976535836792</v>
      </c>
      <c r="R47" s="3">
        <f t="shared" si="6"/>
        <v>0.10964784295878419</v>
      </c>
      <c r="S47" s="7">
        <f t="shared" si="7"/>
        <v>9.120106451851429</v>
      </c>
    </row>
    <row r="48" spans="1:19" x14ac:dyDescent="0.3">
      <c r="A48" s="1">
        <v>6</v>
      </c>
      <c r="B48" s="5">
        <v>0.59375</v>
      </c>
      <c r="C48" s="1" t="s">
        <v>20</v>
      </c>
      <c r="D48" s="1">
        <v>4</v>
      </c>
      <c r="E48" s="1">
        <v>2</v>
      </c>
      <c r="F48" s="1" t="s">
        <v>54</v>
      </c>
      <c r="G48" s="1">
        <v>51.66</v>
      </c>
      <c r="H48" s="1">
        <f>1+COUNTIFS(A:A,A48,G:G,"&gt;"&amp;G48)</f>
        <v>5</v>
      </c>
      <c r="I48" s="2">
        <f>AVERAGEIF(A:A,A48,G:G)</f>
        <v>46.462000000000003</v>
      </c>
      <c r="J48" s="2">
        <f t="shared" ref="J48:J73" si="8">G48-I48</f>
        <v>5.1979999999999933</v>
      </c>
      <c r="K48" s="2">
        <f t="shared" ref="K48:K73" si="9">90+J48</f>
        <v>95.197999999999993</v>
      </c>
      <c r="L48" s="2">
        <f t="shared" ref="L48:L73" si="10">EXP(0.06*K48)</f>
        <v>302.43911969217635</v>
      </c>
      <c r="M48" s="2">
        <f>SUMIF(A:A,A48,L:L)</f>
        <v>3164.2941640778472</v>
      </c>
      <c r="N48" s="3">
        <f t="shared" ref="N48:N73" si="11">L48/M48</f>
        <v>9.5578699074684331E-2</v>
      </c>
      <c r="O48" s="6">
        <f t="shared" ref="O48:O73" si="12">1/N48</f>
        <v>10.46258224563832</v>
      </c>
      <c r="P48" s="3">
        <f t="shared" ref="P48:P73" si="13">IF(O48&gt;21,"",N48)</f>
        <v>9.5578699074684331E-2</v>
      </c>
      <c r="Q48" s="3">
        <f>IF(ISNUMBER(P48),SUMIF(A:A,A48,P:P),"")</f>
        <v>0.91894976535836792</v>
      </c>
      <c r="R48" s="3">
        <f t="shared" ref="R48:R73" si="14">IFERROR(P48*(1/Q48),"")</f>
        <v>0.10400862231833857</v>
      </c>
      <c r="S48" s="7">
        <f t="shared" ref="S48:S73" si="15">IFERROR(1/R48,"")</f>
        <v>9.6145874996719591</v>
      </c>
    </row>
    <row r="49" spans="1:19" x14ac:dyDescent="0.3">
      <c r="A49" s="1">
        <v>6</v>
      </c>
      <c r="B49" s="5">
        <v>0.59375</v>
      </c>
      <c r="C49" s="1" t="s">
        <v>20</v>
      </c>
      <c r="D49" s="1">
        <v>4</v>
      </c>
      <c r="E49" s="1">
        <v>10</v>
      </c>
      <c r="F49" s="1" t="s">
        <v>61</v>
      </c>
      <c r="G49" s="1">
        <v>42.73</v>
      </c>
      <c r="H49" s="1">
        <f>1+COUNTIFS(A:A,A49,G:G,"&gt;"&amp;G49)</f>
        <v>6</v>
      </c>
      <c r="I49" s="2">
        <f>AVERAGEIF(A:A,A49,G:G)</f>
        <v>46.462000000000003</v>
      </c>
      <c r="J49" s="2">
        <f t="shared" si="8"/>
        <v>-3.7320000000000064</v>
      </c>
      <c r="K49" s="2">
        <f t="shared" si="9"/>
        <v>86.268000000000001</v>
      </c>
      <c r="L49" s="2">
        <f t="shared" si="10"/>
        <v>176.98765776476512</v>
      </c>
      <c r="M49" s="2">
        <f>SUMIF(A:A,A49,L:L)</f>
        <v>3164.2941640778472</v>
      </c>
      <c r="N49" s="3">
        <f t="shared" si="11"/>
        <v>5.5932744740988284E-2</v>
      </c>
      <c r="O49" s="6">
        <f t="shared" si="12"/>
        <v>17.878614836993442</v>
      </c>
      <c r="P49" s="3">
        <f t="shared" si="13"/>
        <v>5.5932744740988284E-2</v>
      </c>
      <c r="Q49" s="3">
        <f>IF(ISNUMBER(P49),SUMIF(A:A,A49,P:P),"")</f>
        <v>0.91894976535836792</v>
      </c>
      <c r="R49" s="3">
        <f t="shared" si="14"/>
        <v>6.0865943764810568E-2</v>
      </c>
      <c r="S49" s="7">
        <f t="shared" si="15"/>
        <v>16.429548909387758</v>
      </c>
    </row>
    <row r="50" spans="1:19" x14ac:dyDescent="0.3">
      <c r="A50" s="1">
        <v>6</v>
      </c>
      <c r="B50" s="5">
        <v>0.59375</v>
      </c>
      <c r="C50" s="1" t="s">
        <v>20</v>
      </c>
      <c r="D50" s="1">
        <v>4</v>
      </c>
      <c r="E50" s="1">
        <v>7</v>
      </c>
      <c r="F50" s="1" t="s">
        <v>58</v>
      </c>
      <c r="G50" s="1">
        <v>41.32</v>
      </c>
      <c r="H50" s="1">
        <f>1+COUNTIFS(A:A,A50,G:G,"&gt;"&amp;G50)</f>
        <v>7</v>
      </c>
      <c r="I50" s="2">
        <f>AVERAGEIF(A:A,A50,G:G)</f>
        <v>46.462000000000003</v>
      </c>
      <c r="J50" s="2">
        <f t="shared" si="8"/>
        <v>-5.142000000000003</v>
      </c>
      <c r="K50" s="2">
        <f t="shared" si="9"/>
        <v>84.858000000000004</v>
      </c>
      <c r="L50" s="2">
        <f t="shared" si="10"/>
        <v>162.63037698647673</v>
      </c>
      <c r="M50" s="2">
        <f>SUMIF(A:A,A50,L:L)</f>
        <v>3164.2941640778472</v>
      </c>
      <c r="N50" s="3">
        <f t="shared" si="11"/>
        <v>5.1395467220687809E-2</v>
      </c>
      <c r="O50" s="6">
        <f t="shared" si="12"/>
        <v>19.456968757693829</v>
      </c>
      <c r="P50" s="3">
        <f t="shared" si="13"/>
        <v>5.1395467220687809E-2</v>
      </c>
      <c r="Q50" s="3">
        <f>IF(ISNUMBER(P50),SUMIF(A:A,A50,P:P),"")</f>
        <v>0.91894976535836792</v>
      </c>
      <c r="R50" s="3">
        <f t="shared" si="14"/>
        <v>5.5928483969572416E-2</v>
      </c>
      <c r="S50" s="7">
        <f t="shared" si="15"/>
        <v>17.87997687446784</v>
      </c>
    </row>
    <row r="51" spans="1:19" x14ac:dyDescent="0.3">
      <c r="A51" s="1">
        <v>6</v>
      </c>
      <c r="B51" s="5">
        <v>0.59375</v>
      </c>
      <c r="C51" s="1" t="s">
        <v>20</v>
      </c>
      <c r="D51" s="1">
        <v>4</v>
      </c>
      <c r="E51" s="1">
        <v>8</v>
      </c>
      <c r="F51" s="1" t="s">
        <v>59</v>
      </c>
      <c r="G51" s="1">
        <v>38.65</v>
      </c>
      <c r="H51" s="1">
        <f>1+COUNTIFS(A:A,A51,G:G,"&gt;"&amp;G51)</f>
        <v>8</v>
      </c>
      <c r="I51" s="2">
        <f>AVERAGEIF(A:A,A51,G:G)</f>
        <v>46.462000000000003</v>
      </c>
      <c r="J51" s="2">
        <f t="shared" si="8"/>
        <v>-7.8120000000000047</v>
      </c>
      <c r="K51" s="2">
        <f t="shared" si="9"/>
        <v>82.187999999999988</v>
      </c>
      <c r="L51" s="2">
        <f t="shared" si="10"/>
        <v>138.55675152463482</v>
      </c>
      <c r="M51" s="2">
        <f>SUMIF(A:A,A51,L:L)</f>
        <v>3164.2941640778472</v>
      </c>
      <c r="N51" s="3">
        <f t="shared" si="11"/>
        <v>4.378756978335914E-2</v>
      </c>
      <c r="O51" s="6">
        <f t="shared" si="12"/>
        <v>22.837531403262215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>
        <v>6</v>
      </c>
      <c r="B52" s="5">
        <v>0.59375</v>
      </c>
      <c r="C52" s="1" t="s">
        <v>20</v>
      </c>
      <c r="D52" s="1">
        <v>4</v>
      </c>
      <c r="E52" s="1">
        <v>12</v>
      </c>
      <c r="F52" s="1" t="s">
        <v>63</v>
      </c>
      <c r="G52" s="1">
        <v>25.17</v>
      </c>
      <c r="H52" s="1">
        <f>1+COUNTIFS(A:A,A52,G:G,"&gt;"&amp;G52)</f>
        <v>9</v>
      </c>
      <c r="I52" s="2">
        <f>AVERAGEIF(A:A,A52,G:G)</f>
        <v>46.462000000000003</v>
      </c>
      <c r="J52" s="2">
        <f t="shared" si="8"/>
        <v>-21.292000000000002</v>
      </c>
      <c r="K52" s="2">
        <f t="shared" si="9"/>
        <v>68.707999999999998</v>
      </c>
      <c r="L52" s="2">
        <f t="shared" si="10"/>
        <v>61.712098648816927</v>
      </c>
      <c r="M52" s="2">
        <f>SUMIF(A:A,A52,L:L)</f>
        <v>3164.2941640778472</v>
      </c>
      <c r="N52" s="3">
        <f t="shared" si="11"/>
        <v>1.9502642753443673E-2</v>
      </c>
      <c r="O52" s="6">
        <f t="shared" si="12"/>
        <v>51.275102181904316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>
        <v>6</v>
      </c>
      <c r="B53" s="5">
        <v>0.59375</v>
      </c>
      <c r="C53" s="1" t="s">
        <v>20</v>
      </c>
      <c r="D53" s="1">
        <v>4</v>
      </c>
      <c r="E53" s="1">
        <v>11</v>
      </c>
      <c r="F53" s="1" t="s">
        <v>62</v>
      </c>
      <c r="G53" s="1">
        <v>23.61</v>
      </c>
      <c r="H53" s="1">
        <f>1+COUNTIFS(A:A,A53,G:G,"&gt;"&amp;G53)</f>
        <v>10</v>
      </c>
      <c r="I53" s="2">
        <f>AVERAGEIF(A:A,A53,G:G)</f>
        <v>46.462000000000003</v>
      </c>
      <c r="J53" s="2">
        <f t="shared" si="8"/>
        <v>-22.852000000000004</v>
      </c>
      <c r="K53" s="2">
        <f t="shared" si="9"/>
        <v>67.147999999999996</v>
      </c>
      <c r="L53" s="2">
        <f t="shared" si="10"/>
        <v>56.197934300204523</v>
      </c>
      <c r="M53" s="2">
        <f>SUMIF(A:A,A53,L:L)</f>
        <v>3164.2941640778472</v>
      </c>
      <c r="N53" s="3">
        <f t="shared" si="11"/>
        <v>1.7760022104829173E-2</v>
      </c>
      <c r="O53" s="6">
        <f t="shared" si="12"/>
        <v>56.306236225240248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8</v>
      </c>
      <c r="B55" s="5">
        <v>0.61805555555555558</v>
      </c>
      <c r="C55" s="1" t="s">
        <v>20</v>
      </c>
      <c r="D55" s="1">
        <v>5</v>
      </c>
      <c r="E55" s="1">
        <v>3</v>
      </c>
      <c r="F55" s="1" t="s">
        <v>65</v>
      </c>
      <c r="G55" s="1">
        <v>62.01</v>
      </c>
      <c r="H55" s="1">
        <f>1+COUNTIFS(A:A,A55,G:G,"&gt;"&amp;G55)</f>
        <v>1</v>
      </c>
      <c r="I55" s="2">
        <f>AVERAGEIF(A:A,A55,G:G)</f>
        <v>48.136923076923082</v>
      </c>
      <c r="J55" s="2">
        <f t="shared" si="8"/>
        <v>13.873076923076916</v>
      </c>
      <c r="K55" s="2">
        <f t="shared" si="9"/>
        <v>103.87307692307692</v>
      </c>
      <c r="L55" s="2">
        <f t="shared" si="10"/>
        <v>508.96772982954695</v>
      </c>
      <c r="M55" s="2">
        <f>SUMIF(A:A,A55,L:L)</f>
        <v>3602.3766786607721</v>
      </c>
      <c r="N55" s="3">
        <f t="shared" si="11"/>
        <v>0.14128664912930816</v>
      </c>
      <c r="O55" s="6">
        <f t="shared" si="12"/>
        <v>7.077809588963933</v>
      </c>
      <c r="P55" s="3">
        <f t="shared" si="13"/>
        <v>0.14128664912930816</v>
      </c>
      <c r="Q55" s="3">
        <f>IF(ISNUMBER(P55),SUMIF(A:A,A55,P:P),"")</f>
        <v>0.85654275120551315</v>
      </c>
      <c r="R55" s="3">
        <f t="shared" si="14"/>
        <v>0.1649499093074559</v>
      </c>
      <c r="S55" s="7">
        <f t="shared" si="15"/>
        <v>6.0624464978399297</v>
      </c>
    </row>
    <row r="56" spans="1:19" x14ac:dyDescent="0.3">
      <c r="A56" s="1">
        <v>8</v>
      </c>
      <c r="B56" s="5">
        <v>0.61805555555555558</v>
      </c>
      <c r="C56" s="1" t="s">
        <v>20</v>
      </c>
      <c r="D56" s="1">
        <v>5</v>
      </c>
      <c r="E56" s="1">
        <v>1</v>
      </c>
      <c r="F56" s="1" t="s">
        <v>64</v>
      </c>
      <c r="G56" s="1">
        <v>61.93</v>
      </c>
      <c r="H56" s="1">
        <f>1+COUNTIFS(A:A,A56,G:G,"&gt;"&amp;G56)</f>
        <v>2</v>
      </c>
      <c r="I56" s="2">
        <f>AVERAGEIF(A:A,A56,G:G)</f>
        <v>48.136923076923082</v>
      </c>
      <c r="J56" s="2">
        <f t="shared" si="8"/>
        <v>13.793076923076917</v>
      </c>
      <c r="K56" s="2">
        <f t="shared" si="9"/>
        <v>103.79307692307691</v>
      </c>
      <c r="L56" s="2">
        <f t="shared" si="10"/>
        <v>506.53053866456617</v>
      </c>
      <c r="M56" s="2">
        <f>SUMIF(A:A,A56,L:L)</f>
        <v>3602.3766786607721</v>
      </c>
      <c r="N56" s="3">
        <f t="shared" si="11"/>
        <v>0.1406100982346119</v>
      </c>
      <c r="O56" s="6">
        <f t="shared" si="12"/>
        <v>7.1118647419723144</v>
      </c>
      <c r="P56" s="3">
        <f t="shared" si="13"/>
        <v>0.1406100982346119</v>
      </c>
      <c r="Q56" s="3">
        <f>IF(ISNUMBER(P56),SUMIF(A:A,A56,P:P),"")</f>
        <v>0.85654275120551315</v>
      </c>
      <c r="R56" s="3">
        <f t="shared" si="14"/>
        <v>0.16416004692902347</v>
      </c>
      <c r="S56" s="7">
        <f t="shared" si="15"/>
        <v>6.091616192290453</v>
      </c>
    </row>
    <row r="57" spans="1:19" x14ac:dyDescent="0.3">
      <c r="A57" s="1">
        <v>8</v>
      </c>
      <c r="B57" s="5">
        <v>0.61805555555555558</v>
      </c>
      <c r="C57" s="1" t="s">
        <v>20</v>
      </c>
      <c r="D57" s="1">
        <v>5</v>
      </c>
      <c r="E57" s="1">
        <v>5</v>
      </c>
      <c r="F57" s="1" t="s">
        <v>67</v>
      </c>
      <c r="G57" s="1">
        <v>60.15</v>
      </c>
      <c r="H57" s="1">
        <f>1+COUNTIFS(A:A,A57,G:G,"&gt;"&amp;G57)</f>
        <v>3</v>
      </c>
      <c r="I57" s="2">
        <f>AVERAGEIF(A:A,A57,G:G)</f>
        <v>48.136923076923082</v>
      </c>
      <c r="J57" s="2">
        <f t="shared" si="8"/>
        <v>12.013076923076916</v>
      </c>
      <c r="K57" s="2">
        <f t="shared" si="9"/>
        <v>102.01307692307691</v>
      </c>
      <c r="L57" s="2">
        <f t="shared" si="10"/>
        <v>455.22172838557043</v>
      </c>
      <c r="M57" s="2">
        <f>SUMIF(A:A,A57,L:L)</f>
        <v>3602.3766786607721</v>
      </c>
      <c r="N57" s="3">
        <f t="shared" si="11"/>
        <v>0.12636705402912077</v>
      </c>
      <c r="O57" s="6">
        <f t="shared" si="12"/>
        <v>7.9134550352780568</v>
      </c>
      <c r="P57" s="3">
        <f t="shared" si="13"/>
        <v>0.12636705402912077</v>
      </c>
      <c r="Q57" s="3">
        <f>IF(ISNUMBER(P57),SUMIF(A:A,A57,P:P),"")</f>
        <v>0.85654275120551315</v>
      </c>
      <c r="R57" s="3">
        <f t="shared" si="14"/>
        <v>0.14753151999858685</v>
      </c>
      <c r="S57" s="7">
        <f t="shared" si="15"/>
        <v>6.778212547458188</v>
      </c>
    </row>
    <row r="58" spans="1:19" x14ac:dyDescent="0.3">
      <c r="A58" s="1">
        <v>8</v>
      </c>
      <c r="B58" s="5">
        <v>0.61805555555555558</v>
      </c>
      <c r="C58" s="1" t="s">
        <v>20</v>
      </c>
      <c r="D58" s="1">
        <v>5</v>
      </c>
      <c r="E58" s="1">
        <v>12</v>
      </c>
      <c r="F58" s="1" t="s">
        <v>71</v>
      </c>
      <c r="G58" s="1">
        <v>57.09</v>
      </c>
      <c r="H58" s="1">
        <f>1+COUNTIFS(A:A,A58,G:G,"&gt;"&amp;G58)</f>
        <v>4</v>
      </c>
      <c r="I58" s="2">
        <f>AVERAGEIF(A:A,A58,G:G)</f>
        <v>48.136923076923082</v>
      </c>
      <c r="J58" s="2">
        <f t="shared" si="8"/>
        <v>8.9530769230769209</v>
      </c>
      <c r="K58" s="2">
        <f t="shared" si="9"/>
        <v>98.953076923076921</v>
      </c>
      <c r="L58" s="2">
        <f t="shared" si="10"/>
        <v>378.86677092688655</v>
      </c>
      <c r="M58" s="2">
        <f>SUMIF(A:A,A58,L:L)</f>
        <v>3602.3766786607721</v>
      </c>
      <c r="N58" s="3">
        <f t="shared" si="11"/>
        <v>0.10517133679305711</v>
      </c>
      <c r="O58" s="6">
        <f t="shared" si="12"/>
        <v>9.5082940893646128</v>
      </c>
      <c r="P58" s="3">
        <f t="shared" si="13"/>
        <v>0.10517133679305711</v>
      </c>
      <c r="Q58" s="3">
        <f>IF(ISNUMBER(P58),SUMIF(A:A,A58,P:P),"")</f>
        <v>0.85654275120551315</v>
      </c>
      <c r="R58" s="3">
        <f t="shared" si="14"/>
        <v>0.12278585820151668</v>
      </c>
      <c r="S58" s="7">
        <f t="shared" si="15"/>
        <v>8.1442603785754848</v>
      </c>
    </row>
    <row r="59" spans="1:19" x14ac:dyDescent="0.3">
      <c r="A59" s="1">
        <v>8</v>
      </c>
      <c r="B59" s="5">
        <v>0.61805555555555558</v>
      </c>
      <c r="C59" s="1" t="s">
        <v>20</v>
      </c>
      <c r="D59" s="1">
        <v>5</v>
      </c>
      <c r="E59" s="1">
        <v>13</v>
      </c>
      <c r="F59" s="1" t="s">
        <v>72</v>
      </c>
      <c r="G59" s="1">
        <v>56.31</v>
      </c>
      <c r="H59" s="1">
        <f>1+COUNTIFS(A:A,A59,G:G,"&gt;"&amp;G59)</f>
        <v>5</v>
      </c>
      <c r="I59" s="2">
        <f>AVERAGEIF(A:A,A59,G:G)</f>
        <v>48.136923076923082</v>
      </c>
      <c r="J59" s="2">
        <f t="shared" si="8"/>
        <v>8.1730769230769198</v>
      </c>
      <c r="K59" s="2">
        <f t="shared" si="9"/>
        <v>98.17307692307692</v>
      </c>
      <c r="L59" s="2">
        <f t="shared" si="10"/>
        <v>361.5443131393244</v>
      </c>
      <c r="M59" s="2">
        <f>SUMIF(A:A,A59,L:L)</f>
        <v>3602.3766786607721</v>
      </c>
      <c r="N59" s="3">
        <f t="shared" si="11"/>
        <v>0.10036271755837953</v>
      </c>
      <c r="O59" s="6">
        <f t="shared" si="12"/>
        <v>9.9638593327080311</v>
      </c>
      <c r="P59" s="3">
        <f t="shared" si="13"/>
        <v>0.10036271755837953</v>
      </c>
      <c r="Q59" s="3">
        <f>IF(ISNUMBER(P59),SUMIF(A:A,A59,P:P),"")</f>
        <v>0.85654275120551315</v>
      </c>
      <c r="R59" s="3">
        <f t="shared" si="14"/>
        <v>0.11717187194349295</v>
      </c>
      <c r="S59" s="7">
        <f t="shared" si="15"/>
        <v>8.5344714854624648</v>
      </c>
    </row>
    <row r="60" spans="1:19" x14ac:dyDescent="0.3">
      <c r="A60" s="1">
        <v>8</v>
      </c>
      <c r="B60" s="5">
        <v>0.61805555555555558</v>
      </c>
      <c r="C60" s="1" t="s">
        <v>20</v>
      </c>
      <c r="D60" s="1">
        <v>5</v>
      </c>
      <c r="E60" s="1">
        <v>10</v>
      </c>
      <c r="F60" s="1" t="s">
        <v>70</v>
      </c>
      <c r="G60" s="1">
        <v>53.32</v>
      </c>
      <c r="H60" s="1">
        <f>1+COUNTIFS(A:A,A60,G:G,"&gt;"&amp;G60)</f>
        <v>6</v>
      </c>
      <c r="I60" s="2">
        <f>AVERAGEIF(A:A,A60,G:G)</f>
        <v>48.136923076923082</v>
      </c>
      <c r="J60" s="2">
        <f t="shared" si="8"/>
        <v>5.1830769230769178</v>
      </c>
      <c r="K60" s="2">
        <f t="shared" si="9"/>
        <v>95.183076923076925</v>
      </c>
      <c r="L60" s="2">
        <f t="shared" si="10"/>
        <v>302.16844155591701</v>
      </c>
      <c r="M60" s="2">
        <f>SUMIF(A:A,A60,L:L)</f>
        <v>3602.3766786607721</v>
      </c>
      <c r="N60" s="3">
        <f t="shared" si="11"/>
        <v>8.3880301398201323E-2</v>
      </c>
      <c r="O60" s="6">
        <f t="shared" si="12"/>
        <v>11.921750200356854</v>
      </c>
      <c r="P60" s="3">
        <f t="shared" si="13"/>
        <v>8.3880301398201323E-2</v>
      </c>
      <c r="Q60" s="3">
        <f>IF(ISNUMBER(P60),SUMIF(A:A,A60,P:P),"")</f>
        <v>0.85654275120551315</v>
      </c>
      <c r="R60" s="3">
        <f t="shared" si="14"/>
        <v>9.7928913974400844E-2</v>
      </c>
      <c r="S60" s="7">
        <f t="shared" si="15"/>
        <v>10.211488715798538</v>
      </c>
    </row>
    <row r="61" spans="1:19" x14ac:dyDescent="0.3">
      <c r="A61" s="1">
        <v>8</v>
      </c>
      <c r="B61" s="5">
        <v>0.61805555555555558</v>
      </c>
      <c r="C61" s="1" t="s">
        <v>20</v>
      </c>
      <c r="D61" s="1">
        <v>5</v>
      </c>
      <c r="E61" s="1">
        <v>4</v>
      </c>
      <c r="F61" s="1" t="s">
        <v>66</v>
      </c>
      <c r="G61" s="1">
        <v>53.03</v>
      </c>
      <c r="H61" s="1">
        <f>1+COUNTIFS(A:A,A61,G:G,"&gt;"&amp;G61)</f>
        <v>7</v>
      </c>
      <c r="I61" s="2">
        <f>AVERAGEIF(A:A,A61,G:G)</f>
        <v>48.136923076923082</v>
      </c>
      <c r="J61" s="2">
        <f t="shared" si="8"/>
        <v>4.8930769230769187</v>
      </c>
      <c r="K61" s="2">
        <f t="shared" si="9"/>
        <v>94.893076923076919</v>
      </c>
      <c r="L61" s="2">
        <f t="shared" si="10"/>
        <v>296.956188776499</v>
      </c>
      <c r="M61" s="2">
        <f>SUMIF(A:A,A61,L:L)</f>
        <v>3602.3766786607721</v>
      </c>
      <c r="N61" s="3">
        <f t="shared" si="11"/>
        <v>8.2433408625911975E-2</v>
      </c>
      <c r="O61" s="6">
        <f t="shared" si="12"/>
        <v>12.13100388142462</v>
      </c>
      <c r="P61" s="3">
        <f t="shared" si="13"/>
        <v>8.2433408625911975E-2</v>
      </c>
      <c r="Q61" s="3">
        <f>IF(ISNUMBER(P61),SUMIF(A:A,A61,P:P),"")</f>
        <v>0.85654275120551315</v>
      </c>
      <c r="R61" s="3">
        <f t="shared" si="14"/>
        <v>9.6239689740989301E-2</v>
      </c>
      <c r="S61" s="7">
        <f t="shared" si="15"/>
        <v>10.390723439480203</v>
      </c>
    </row>
    <row r="62" spans="1:19" x14ac:dyDescent="0.3">
      <c r="A62" s="1">
        <v>8</v>
      </c>
      <c r="B62" s="5">
        <v>0.61805555555555558</v>
      </c>
      <c r="C62" s="1" t="s">
        <v>20</v>
      </c>
      <c r="D62" s="1">
        <v>5</v>
      </c>
      <c r="E62" s="1">
        <v>7</v>
      </c>
      <c r="F62" s="1" t="s">
        <v>69</v>
      </c>
      <c r="G62" s="1">
        <v>51.77</v>
      </c>
      <c r="H62" s="1">
        <f>1+COUNTIFS(A:A,A62,G:G,"&gt;"&amp;G62)</f>
        <v>8</v>
      </c>
      <c r="I62" s="2">
        <f>AVERAGEIF(A:A,A62,G:G)</f>
        <v>48.136923076923082</v>
      </c>
      <c r="J62" s="2">
        <f t="shared" si="8"/>
        <v>3.6330769230769207</v>
      </c>
      <c r="K62" s="2">
        <f t="shared" si="9"/>
        <v>93.633076923076914</v>
      </c>
      <c r="L62" s="2">
        <f t="shared" si="10"/>
        <v>275.3339199403656</v>
      </c>
      <c r="M62" s="2">
        <f>SUMIF(A:A,A62,L:L)</f>
        <v>3602.3766786607721</v>
      </c>
      <c r="N62" s="3">
        <f t="shared" si="11"/>
        <v>7.6431185436922261E-2</v>
      </c>
      <c r="O62" s="6">
        <f t="shared" si="12"/>
        <v>13.083664662316247</v>
      </c>
      <c r="P62" s="3">
        <f t="shared" si="13"/>
        <v>7.6431185436922261E-2</v>
      </c>
      <c r="Q62" s="3">
        <f>IF(ISNUMBER(P62),SUMIF(A:A,A62,P:P),"")</f>
        <v>0.85654275120551315</v>
      </c>
      <c r="R62" s="3">
        <f t="shared" si="14"/>
        <v>8.9232189904533882E-2</v>
      </c>
      <c r="S62" s="7">
        <f t="shared" si="15"/>
        <v>11.20671812571071</v>
      </c>
    </row>
    <row r="63" spans="1:19" x14ac:dyDescent="0.3">
      <c r="A63" s="1">
        <v>8</v>
      </c>
      <c r="B63" s="5">
        <v>0.61805555555555558</v>
      </c>
      <c r="C63" s="1" t="s">
        <v>20</v>
      </c>
      <c r="D63" s="1">
        <v>5</v>
      </c>
      <c r="E63" s="1">
        <v>18</v>
      </c>
      <c r="F63" s="1" t="s">
        <v>75</v>
      </c>
      <c r="G63" s="1">
        <v>43.38</v>
      </c>
      <c r="H63" s="1">
        <f>1+COUNTIFS(A:A,A63,G:G,"&gt;"&amp;G63)</f>
        <v>9</v>
      </c>
      <c r="I63" s="2">
        <f>AVERAGEIF(A:A,A63,G:G)</f>
        <v>48.136923076923082</v>
      </c>
      <c r="J63" s="2">
        <f t="shared" si="8"/>
        <v>-4.7569230769230799</v>
      </c>
      <c r="K63" s="2">
        <f t="shared" si="9"/>
        <v>85.243076923076927</v>
      </c>
      <c r="L63" s="2">
        <f t="shared" si="10"/>
        <v>166.43163348284676</v>
      </c>
      <c r="M63" s="2">
        <f>SUMIF(A:A,A63,L:L)</f>
        <v>3602.3766786607721</v>
      </c>
      <c r="N63" s="3">
        <f t="shared" si="11"/>
        <v>4.6200508255766236E-2</v>
      </c>
      <c r="O63" s="6">
        <f t="shared" si="12"/>
        <v>21.644783526276274</v>
      </c>
      <c r="P63" s="3" t="str">
        <f t="shared" si="13"/>
        <v/>
      </c>
      <c r="Q63" s="3" t="str">
        <f>IF(ISNUMBER(P63),SUMIF(A:A,A63,P:P),"")</f>
        <v/>
      </c>
      <c r="R63" s="3" t="str">
        <f t="shared" si="14"/>
        <v/>
      </c>
      <c r="S63" s="7" t="str">
        <f t="shared" si="15"/>
        <v/>
      </c>
    </row>
    <row r="64" spans="1:19" x14ac:dyDescent="0.3">
      <c r="A64" s="1">
        <v>8</v>
      </c>
      <c r="B64" s="5">
        <v>0.61805555555555558</v>
      </c>
      <c r="C64" s="1" t="s">
        <v>20</v>
      </c>
      <c r="D64" s="1">
        <v>5</v>
      </c>
      <c r="E64" s="1">
        <v>6</v>
      </c>
      <c r="F64" s="1" t="s">
        <v>68</v>
      </c>
      <c r="G64" s="1">
        <v>39.04</v>
      </c>
      <c r="H64" s="1">
        <f>1+COUNTIFS(A:A,A64,G:G,"&gt;"&amp;G64)</f>
        <v>10</v>
      </c>
      <c r="I64" s="2">
        <f>AVERAGEIF(A:A,A64,G:G)</f>
        <v>48.136923076923082</v>
      </c>
      <c r="J64" s="2">
        <f t="shared" si="8"/>
        <v>-9.0969230769230833</v>
      </c>
      <c r="K64" s="2">
        <f t="shared" si="9"/>
        <v>80.903076923076924</v>
      </c>
      <c r="L64" s="2">
        <f t="shared" si="10"/>
        <v>128.27605423967833</v>
      </c>
      <c r="M64" s="2">
        <f>SUMIF(A:A,A64,L:L)</f>
        <v>3602.3766786607721</v>
      </c>
      <c r="N64" s="3">
        <f t="shared" si="11"/>
        <v>3.5608728814935181E-2</v>
      </c>
      <c r="O64" s="6">
        <f t="shared" si="12"/>
        <v>28.083001929026327</v>
      </c>
      <c r="P64" s="3" t="str">
        <f t="shared" si="13"/>
        <v/>
      </c>
      <c r="Q64" s="3" t="str">
        <f>IF(ISNUMBER(P64),SUMIF(A:A,A64,P:P),"")</f>
        <v/>
      </c>
      <c r="R64" s="3" t="str">
        <f t="shared" si="14"/>
        <v/>
      </c>
      <c r="S64" s="7" t="str">
        <f t="shared" si="15"/>
        <v/>
      </c>
    </row>
    <row r="65" spans="1:19" x14ac:dyDescent="0.3">
      <c r="A65" s="1">
        <v>8</v>
      </c>
      <c r="B65" s="5">
        <v>0.61805555555555558</v>
      </c>
      <c r="C65" s="1" t="s">
        <v>20</v>
      </c>
      <c r="D65" s="1">
        <v>5</v>
      </c>
      <c r="E65" s="1">
        <v>19</v>
      </c>
      <c r="F65" s="1" t="s">
        <v>76</v>
      </c>
      <c r="G65" s="1">
        <v>33.229999999999997</v>
      </c>
      <c r="H65" s="1">
        <f>1+COUNTIFS(A:A,A65,G:G,"&gt;"&amp;G65)</f>
        <v>11</v>
      </c>
      <c r="I65" s="2">
        <f>AVERAGEIF(A:A,A65,G:G)</f>
        <v>48.136923076923082</v>
      </c>
      <c r="J65" s="2">
        <f t="shared" si="8"/>
        <v>-14.906923076923086</v>
      </c>
      <c r="K65" s="2">
        <f t="shared" si="9"/>
        <v>75.093076923076922</v>
      </c>
      <c r="L65" s="2">
        <f t="shared" si="10"/>
        <v>90.521248697549723</v>
      </c>
      <c r="M65" s="2">
        <f>SUMIF(A:A,A65,L:L)</f>
        <v>3602.3766786607721</v>
      </c>
      <c r="N65" s="3">
        <f t="shared" si="11"/>
        <v>2.5128201954494694E-2</v>
      </c>
      <c r="O65" s="6">
        <f t="shared" si="12"/>
        <v>39.795923393600773</v>
      </c>
      <c r="P65" s="3" t="str">
        <f t="shared" si="13"/>
        <v/>
      </c>
      <c r="Q65" s="3" t="str">
        <f>IF(ISNUMBER(P65),SUMIF(A:A,A65,P:P),"")</f>
        <v/>
      </c>
      <c r="R65" s="3" t="str">
        <f t="shared" si="14"/>
        <v/>
      </c>
      <c r="S65" s="7" t="str">
        <f t="shared" si="15"/>
        <v/>
      </c>
    </row>
    <row r="66" spans="1:19" x14ac:dyDescent="0.3">
      <c r="A66" s="1">
        <v>8</v>
      </c>
      <c r="B66" s="5">
        <v>0.61805555555555558</v>
      </c>
      <c r="C66" s="1" t="s">
        <v>20</v>
      </c>
      <c r="D66" s="1">
        <v>5</v>
      </c>
      <c r="E66" s="1">
        <v>17</v>
      </c>
      <c r="F66" s="1" t="s">
        <v>74</v>
      </c>
      <c r="G66" s="1">
        <v>31.94</v>
      </c>
      <c r="H66" s="1">
        <f>1+COUNTIFS(A:A,A66,G:G,"&gt;"&amp;G66)</f>
        <v>12</v>
      </c>
      <c r="I66" s="2">
        <f>AVERAGEIF(A:A,A66,G:G)</f>
        <v>48.136923076923082</v>
      </c>
      <c r="J66" s="2">
        <f t="shared" si="8"/>
        <v>-16.196923076923081</v>
      </c>
      <c r="K66" s="2">
        <f t="shared" si="9"/>
        <v>73.803076923076915</v>
      </c>
      <c r="L66" s="2">
        <f t="shared" si="10"/>
        <v>83.779187326692082</v>
      </c>
      <c r="M66" s="2">
        <f>SUMIF(A:A,A66,L:L)</f>
        <v>3602.3766786607721</v>
      </c>
      <c r="N66" s="3">
        <f t="shared" si="11"/>
        <v>2.3256642711177562E-2</v>
      </c>
      <c r="O66" s="6">
        <f t="shared" si="12"/>
        <v>42.998467681639276</v>
      </c>
      <c r="P66" s="3" t="str">
        <f t="shared" si="13"/>
        <v/>
      </c>
      <c r="Q66" s="3" t="str">
        <f>IF(ISNUMBER(P66),SUMIF(A:A,A66,P:P),"")</f>
        <v/>
      </c>
      <c r="R66" s="3" t="str">
        <f t="shared" si="14"/>
        <v/>
      </c>
      <c r="S66" s="7" t="str">
        <f t="shared" si="15"/>
        <v/>
      </c>
    </row>
    <row r="67" spans="1:19" x14ac:dyDescent="0.3">
      <c r="A67" s="1">
        <v>8</v>
      </c>
      <c r="B67" s="5">
        <v>0.61805555555555558</v>
      </c>
      <c r="C67" s="1" t="s">
        <v>20</v>
      </c>
      <c r="D67" s="1">
        <v>5</v>
      </c>
      <c r="E67" s="1">
        <v>15</v>
      </c>
      <c r="F67" s="1" t="s">
        <v>73</v>
      </c>
      <c r="G67" s="1">
        <v>22.58</v>
      </c>
      <c r="H67" s="1">
        <f>1+COUNTIFS(A:A,A67,G:G,"&gt;"&amp;G67)</f>
        <v>13</v>
      </c>
      <c r="I67" s="2">
        <f>AVERAGEIF(A:A,A67,G:G)</f>
        <v>48.136923076923082</v>
      </c>
      <c r="J67" s="2">
        <f t="shared" si="8"/>
        <v>-25.556923076923084</v>
      </c>
      <c r="K67" s="2">
        <f t="shared" si="9"/>
        <v>64.443076923076916</v>
      </c>
      <c r="L67" s="2">
        <f t="shared" si="10"/>
        <v>47.778923695329276</v>
      </c>
      <c r="M67" s="2">
        <f>SUMIF(A:A,A67,L:L)</f>
        <v>3602.3766786607721</v>
      </c>
      <c r="N67" s="3">
        <f t="shared" si="11"/>
        <v>1.3263167058113335E-2</v>
      </c>
      <c r="O67" s="6">
        <f t="shared" si="12"/>
        <v>75.396773305986571</v>
      </c>
      <c r="P67" s="3" t="str">
        <f t="shared" si="13"/>
        <v/>
      </c>
      <c r="Q67" s="3" t="str">
        <f>IF(ISNUMBER(P67),SUMIF(A:A,A67,P:P),"")</f>
        <v/>
      </c>
      <c r="R67" s="3" t="str">
        <f t="shared" si="14"/>
        <v/>
      </c>
      <c r="S67" s="7" t="str">
        <f t="shared" si="15"/>
        <v/>
      </c>
    </row>
    <row r="68" spans="1:19" x14ac:dyDescent="0.3">
      <c r="A68" s="1"/>
      <c r="B68" s="5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3"/>
      <c r="O68" s="6"/>
      <c r="P68" s="3"/>
      <c r="Q68" s="3"/>
      <c r="R68" s="3"/>
      <c r="S68" s="7"/>
    </row>
    <row r="69" spans="1:19" x14ac:dyDescent="0.3">
      <c r="A69" s="1">
        <v>10</v>
      </c>
      <c r="B69" s="5">
        <v>0.64236111111111105</v>
      </c>
      <c r="C69" s="1" t="s">
        <v>20</v>
      </c>
      <c r="D69" s="1">
        <v>6</v>
      </c>
      <c r="E69" s="1">
        <v>4</v>
      </c>
      <c r="F69" s="1" t="s">
        <v>79</v>
      </c>
      <c r="G69" s="1">
        <v>65.98</v>
      </c>
      <c r="H69" s="1">
        <f>1+COUNTIFS(A:A,A69,G:G,"&gt;"&amp;G69)</f>
        <v>1</v>
      </c>
      <c r="I69" s="2">
        <f>AVERAGEIF(A:A,A69,G:G)</f>
        <v>46.846923076923076</v>
      </c>
      <c r="J69" s="2">
        <f t="shared" si="8"/>
        <v>19.133076923076928</v>
      </c>
      <c r="K69" s="2">
        <f t="shared" si="9"/>
        <v>109.13307692307693</v>
      </c>
      <c r="L69" s="2">
        <f t="shared" si="10"/>
        <v>697.83634699835727</v>
      </c>
      <c r="M69" s="2">
        <f>SUMIF(A:A,A69,L:L)</f>
        <v>3360.0872633685312</v>
      </c>
      <c r="N69" s="3">
        <f t="shared" si="11"/>
        <v>0.2076839951765917</v>
      </c>
      <c r="O69" s="6">
        <f t="shared" si="12"/>
        <v>4.81500752693875</v>
      </c>
      <c r="P69" s="3">
        <f t="shared" si="13"/>
        <v>0.2076839951765917</v>
      </c>
      <c r="Q69" s="3">
        <f>IF(ISNUMBER(P69),SUMIF(A:A,A69,P:P),"")</f>
        <v>0.9168114286932707</v>
      </c>
      <c r="R69" s="3">
        <f t="shared" si="14"/>
        <v>0.22652858447958402</v>
      </c>
      <c r="S69" s="7">
        <f t="shared" si="15"/>
        <v>4.4144539299415673</v>
      </c>
    </row>
    <row r="70" spans="1:19" x14ac:dyDescent="0.3">
      <c r="A70" s="1">
        <v>10</v>
      </c>
      <c r="B70" s="5">
        <v>0.64236111111111105</v>
      </c>
      <c r="C70" s="1" t="s">
        <v>20</v>
      </c>
      <c r="D70" s="1">
        <v>6</v>
      </c>
      <c r="E70" s="1">
        <v>5</v>
      </c>
      <c r="F70" s="1" t="s">
        <v>80</v>
      </c>
      <c r="G70" s="1">
        <v>55.15</v>
      </c>
      <c r="H70" s="1">
        <f>1+COUNTIFS(A:A,A70,G:G,"&gt;"&amp;G70)</f>
        <v>2</v>
      </c>
      <c r="I70" s="2">
        <f>AVERAGEIF(A:A,A70,G:G)</f>
        <v>46.846923076923076</v>
      </c>
      <c r="J70" s="2">
        <f t="shared" si="8"/>
        <v>8.3030769230769224</v>
      </c>
      <c r="K70" s="2">
        <f t="shared" si="9"/>
        <v>98.303076923076929</v>
      </c>
      <c r="L70" s="2">
        <f t="shared" si="10"/>
        <v>364.37538561092765</v>
      </c>
      <c r="M70" s="2">
        <f>SUMIF(A:A,A70,L:L)</f>
        <v>3360.0872633685312</v>
      </c>
      <c r="N70" s="3">
        <f t="shared" si="11"/>
        <v>0.10844223886186712</v>
      </c>
      <c r="O70" s="6">
        <f t="shared" si="12"/>
        <v>9.2214990256130012</v>
      </c>
      <c r="P70" s="3">
        <f t="shared" si="13"/>
        <v>0.10844223886186712</v>
      </c>
      <c r="Q70" s="3">
        <f>IF(ISNUMBER(P70),SUMIF(A:A,A70,P:P),"")</f>
        <v>0.9168114286932707</v>
      </c>
      <c r="R70" s="3">
        <f t="shared" si="14"/>
        <v>0.11828194486671005</v>
      </c>
      <c r="S70" s="7">
        <f t="shared" si="15"/>
        <v>8.4543756963658598</v>
      </c>
    </row>
    <row r="71" spans="1:19" x14ac:dyDescent="0.3">
      <c r="A71" s="1">
        <v>10</v>
      </c>
      <c r="B71" s="5">
        <v>0.64236111111111105</v>
      </c>
      <c r="C71" s="1" t="s">
        <v>20</v>
      </c>
      <c r="D71" s="1">
        <v>6</v>
      </c>
      <c r="E71" s="1">
        <v>11</v>
      </c>
      <c r="F71" s="1" t="s">
        <v>84</v>
      </c>
      <c r="G71" s="1">
        <v>53.33</v>
      </c>
      <c r="H71" s="1">
        <f>1+COUNTIFS(A:A,A71,G:G,"&gt;"&amp;G71)</f>
        <v>3</v>
      </c>
      <c r="I71" s="2">
        <f>AVERAGEIF(A:A,A71,G:G)</f>
        <v>46.846923076923076</v>
      </c>
      <c r="J71" s="2">
        <f t="shared" si="8"/>
        <v>6.4830769230769221</v>
      </c>
      <c r="K71" s="2">
        <f t="shared" si="9"/>
        <v>96.483076923076922</v>
      </c>
      <c r="L71" s="2">
        <f t="shared" si="10"/>
        <v>326.68114890112878</v>
      </c>
      <c r="M71" s="2">
        <f>SUMIF(A:A,A71,L:L)</f>
        <v>3360.0872633685312</v>
      </c>
      <c r="N71" s="3">
        <f t="shared" si="11"/>
        <v>9.7224007382959055E-2</v>
      </c>
      <c r="O71" s="6">
        <f t="shared" si="12"/>
        <v>10.285525426462467</v>
      </c>
      <c r="P71" s="3">
        <f t="shared" si="13"/>
        <v>9.7224007382959055E-2</v>
      </c>
      <c r="Q71" s="3">
        <f>IF(ISNUMBER(P71),SUMIF(A:A,A71,P:P),"")</f>
        <v>0.9168114286932707</v>
      </c>
      <c r="R71" s="3">
        <f t="shared" si="14"/>
        <v>0.10604580652046651</v>
      </c>
      <c r="S71" s="7">
        <f t="shared" si="15"/>
        <v>9.4298872610960167</v>
      </c>
    </row>
    <row r="72" spans="1:19" x14ac:dyDescent="0.3">
      <c r="A72" s="1">
        <v>10</v>
      </c>
      <c r="B72" s="5">
        <v>0.64236111111111105</v>
      </c>
      <c r="C72" s="1" t="s">
        <v>20</v>
      </c>
      <c r="D72" s="1">
        <v>6</v>
      </c>
      <c r="E72" s="1">
        <v>8</v>
      </c>
      <c r="F72" s="1" t="s">
        <v>82</v>
      </c>
      <c r="G72" s="1">
        <v>50.44</v>
      </c>
      <c r="H72" s="1">
        <f>1+COUNTIFS(A:A,A72,G:G,"&gt;"&amp;G72)</f>
        <v>4</v>
      </c>
      <c r="I72" s="2">
        <f>AVERAGEIF(A:A,A72,G:G)</f>
        <v>46.846923076923076</v>
      </c>
      <c r="J72" s="2">
        <f t="shared" si="8"/>
        <v>3.5930769230769215</v>
      </c>
      <c r="K72" s="2">
        <f t="shared" si="9"/>
        <v>93.593076923076922</v>
      </c>
      <c r="L72" s="2">
        <f t="shared" si="10"/>
        <v>274.67391086020956</v>
      </c>
      <c r="M72" s="2">
        <f>SUMIF(A:A,A72,L:L)</f>
        <v>3360.0872633685312</v>
      </c>
      <c r="N72" s="3">
        <f t="shared" si="11"/>
        <v>8.1746064709297281E-2</v>
      </c>
      <c r="O72" s="6">
        <f t="shared" si="12"/>
        <v>12.233004775901662</v>
      </c>
      <c r="P72" s="3">
        <f t="shared" si="13"/>
        <v>8.1746064709297281E-2</v>
      </c>
      <c r="Q72" s="3">
        <f>IF(ISNUMBER(P72),SUMIF(A:A,A72,P:P),"")</f>
        <v>0.9168114286932707</v>
      </c>
      <c r="R72" s="3">
        <f t="shared" si="14"/>
        <v>8.9163444249173218E-2</v>
      </c>
      <c r="S72" s="7">
        <f t="shared" si="15"/>
        <v>11.215358585806007</v>
      </c>
    </row>
    <row r="73" spans="1:19" x14ac:dyDescent="0.3">
      <c r="A73" s="1">
        <v>10</v>
      </c>
      <c r="B73" s="5">
        <v>0.64236111111111105</v>
      </c>
      <c r="C73" s="1" t="s">
        <v>20</v>
      </c>
      <c r="D73" s="1">
        <v>6</v>
      </c>
      <c r="E73" s="1">
        <v>12</v>
      </c>
      <c r="F73" s="1" t="s">
        <v>85</v>
      </c>
      <c r="G73" s="1">
        <v>49.77</v>
      </c>
      <c r="H73" s="1">
        <f>1+COUNTIFS(A:A,A73,G:G,"&gt;"&amp;G73)</f>
        <v>5</v>
      </c>
      <c r="I73" s="2">
        <f>AVERAGEIF(A:A,A73,G:G)</f>
        <v>46.846923076923076</v>
      </c>
      <c r="J73" s="2">
        <f t="shared" si="8"/>
        <v>2.9230769230769269</v>
      </c>
      <c r="K73" s="2">
        <f t="shared" si="9"/>
        <v>92.923076923076934</v>
      </c>
      <c r="L73" s="2">
        <f t="shared" si="10"/>
        <v>263.85101728432704</v>
      </c>
      <c r="M73" s="2">
        <f>SUMIF(A:A,A73,L:L)</f>
        <v>3360.0872633685312</v>
      </c>
      <c r="N73" s="3">
        <f t="shared" si="11"/>
        <v>7.8525049084532686E-2</v>
      </c>
      <c r="O73" s="6">
        <f t="shared" si="12"/>
        <v>12.73478987480153</v>
      </c>
      <c r="P73" s="3">
        <f t="shared" si="13"/>
        <v>7.8525049084532686E-2</v>
      </c>
      <c r="Q73" s="3">
        <f>IF(ISNUMBER(P73),SUMIF(A:A,A73,P:P),"")</f>
        <v>0.9168114286932707</v>
      </c>
      <c r="R73" s="3">
        <f t="shared" si="14"/>
        <v>8.5650163847165672E-2</v>
      </c>
      <c r="S73" s="7">
        <f t="shared" si="15"/>
        <v>11.675400899225389</v>
      </c>
    </row>
    <row r="74" spans="1:19" x14ac:dyDescent="0.3">
      <c r="A74" s="1">
        <v>10</v>
      </c>
      <c r="B74" s="5">
        <v>0.64236111111111105</v>
      </c>
      <c r="C74" s="1" t="s">
        <v>20</v>
      </c>
      <c r="D74" s="1">
        <v>6</v>
      </c>
      <c r="E74" s="1">
        <v>3</v>
      </c>
      <c r="F74" s="1" t="s">
        <v>78</v>
      </c>
      <c r="G74" s="1">
        <v>48.99</v>
      </c>
      <c r="H74" s="1">
        <f>1+COUNTIFS(A:A,A74,G:G,"&gt;"&amp;G74)</f>
        <v>6</v>
      </c>
      <c r="I74" s="2">
        <f>AVERAGEIF(A:A,A74,G:G)</f>
        <v>46.846923076923076</v>
      </c>
      <c r="J74" s="2">
        <f t="shared" ref="J74:J91" si="16">G74-I74</f>
        <v>2.1430769230769258</v>
      </c>
      <c r="K74" s="2">
        <f t="shared" ref="K74:K91" si="17">90+J74</f>
        <v>92.143076923076933</v>
      </c>
      <c r="L74" s="2">
        <f t="shared" ref="L74:L91" si="18">EXP(0.06*K74)</f>
        <v>251.78728285353631</v>
      </c>
      <c r="M74" s="2">
        <f>SUMIF(A:A,A74,L:L)</f>
        <v>3360.0872633685312</v>
      </c>
      <c r="N74" s="3">
        <f t="shared" ref="N74:N91" si="19">L74/M74</f>
        <v>7.4934745177158368E-2</v>
      </c>
      <c r="O74" s="6">
        <f t="shared" ref="O74:O91" si="20">1/N74</f>
        <v>13.344944293008956</v>
      </c>
      <c r="P74" s="3">
        <f t="shared" ref="P74:P91" si="21">IF(O74&gt;21,"",N74)</f>
        <v>7.4934745177158368E-2</v>
      </c>
      <c r="Q74" s="3">
        <f>IF(ISNUMBER(P74),SUMIF(A:A,A74,P:P),"")</f>
        <v>0.9168114286932707</v>
      </c>
      <c r="R74" s="3">
        <f t="shared" ref="R74:R91" si="22">IFERROR(P74*(1/Q74),"")</f>
        <v>8.1734087110980611E-2</v>
      </c>
      <c r="S74" s="7">
        <f t="shared" ref="S74:S91" si="23">IFERROR(1/R74,"")</f>
        <v>12.23479744310565</v>
      </c>
    </row>
    <row r="75" spans="1:19" x14ac:dyDescent="0.3">
      <c r="A75" s="1">
        <v>10</v>
      </c>
      <c r="B75" s="5">
        <v>0.64236111111111105</v>
      </c>
      <c r="C75" s="1" t="s">
        <v>20</v>
      </c>
      <c r="D75" s="1">
        <v>6</v>
      </c>
      <c r="E75" s="1">
        <v>2</v>
      </c>
      <c r="F75" s="1" t="s">
        <v>19</v>
      </c>
      <c r="G75" s="1">
        <v>48.47</v>
      </c>
      <c r="H75" s="1">
        <f>1+COUNTIFS(A:A,A75,G:G,"&gt;"&amp;G75)</f>
        <v>7</v>
      </c>
      <c r="I75" s="2">
        <f>AVERAGEIF(A:A,A75,G:G)</f>
        <v>46.846923076923076</v>
      </c>
      <c r="J75" s="2">
        <f t="shared" si="16"/>
        <v>1.6230769230769226</v>
      </c>
      <c r="K75" s="2">
        <f t="shared" si="17"/>
        <v>91.623076923076923</v>
      </c>
      <c r="L75" s="2">
        <f t="shared" si="18"/>
        <v>244.05280489532694</v>
      </c>
      <c r="M75" s="2">
        <f>SUMIF(A:A,A75,L:L)</f>
        <v>3360.0872633685312</v>
      </c>
      <c r="N75" s="3">
        <f t="shared" si="19"/>
        <v>7.2632876995778028E-2</v>
      </c>
      <c r="O75" s="6">
        <f t="shared" si="20"/>
        <v>13.767869887050288</v>
      </c>
      <c r="P75" s="3">
        <f t="shared" si="21"/>
        <v>7.2632876995778028E-2</v>
      </c>
      <c r="Q75" s="3">
        <f>IF(ISNUMBER(P75),SUMIF(A:A,A75,P:P),"")</f>
        <v>0.9168114286932707</v>
      </c>
      <c r="R75" s="3">
        <f t="shared" si="22"/>
        <v>7.9223354686253758E-2</v>
      </c>
      <c r="S75" s="7">
        <f t="shared" si="23"/>
        <v>12.622540461209635</v>
      </c>
    </row>
    <row r="76" spans="1:19" x14ac:dyDescent="0.3">
      <c r="A76" s="1">
        <v>10</v>
      </c>
      <c r="B76" s="5">
        <v>0.64236111111111105</v>
      </c>
      <c r="C76" s="1" t="s">
        <v>20</v>
      </c>
      <c r="D76" s="1">
        <v>6</v>
      </c>
      <c r="E76" s="1">
        <v>7</v>
      </c>
      <c r="F76" s="1" t="s">
        <v>81</v>
      </c>
      <c r="G76" s="1">
        <v>48.42</v>
      </c>
      <c r="H76" s="1">
        <f>1+COUNTIFS(A:A,A76,G:G,"&gt;"&amp;G76)</f>
        <v>8</v>
      </c>
      <c r="I76" s="2">
        <f>AVERAGEIF(A:A,A76,G:G)</f>
        <v>46.846923076923076</v>
      </c>
      <c r="J76" s="2">
        <f t="shared" si="16"/>
        <v>1.5730769230769255</v>
      </c>
      <c r="K76" s="2">
        <f t="shared" si="17"/>
        <v>91.573076923076925</v>
      </c>
      <c r="L76" s="2">
        <f t="shared" si="18"/>
        <v>243.32174362084854</v>
      </c>
      <c r="M76" s="2">
        <f>SUMIF(A:A,A76,L:L)</f>
        <v>3360.0872633685312</v>
      </c>
      <c r="N76" s="3">
        <f t="shared" si="19"/>
        <v>7.2415304886134207E-2</v>
      </c>
      <c r="O76" s="6">
        <f t="shared" si="20"/>
        <v>13.809235514127844</v>
      </c>
      <c r="P76" s="3">
        <f t="shared" si="21"/>
        <v>7.2415304886134207E-2</v>
      </c>
      <c r="Q76" s="3">
        <f>IF(ISNUMBER(P76),SUMIF(A:A,A76,P:P),"")</f>
        <v>0.9168114286932707</v>
      </c>
      <c r="R76" s="3">
        <f t="shared" si="22"/>
        <v>7.8986040771053201E-2</v>
      </c>
      <c r="S76" s="7">
        <f t="shared" si="23"/>
        <v>12.660464940869399</v>
      </c>
    </row>
    <row r="77" spans="1:19" x14ac:dyDescent="0.3">
      <c r="A77" s="1">
        <v>10</v>
      </c>
      <c r="B77" s="5">
        <v>0.64236111111111105</v>
      </c>
      <c r="C77" s="1" t="s">
        <v>20</v>
      </c>
      <c r="D77" s="1">
        <v>6</v>
      </c>
      <c r="E77" s="1">
        <v>15</v>
      </c>
      <c r="F77" s="1" t="s">
        <v>87</v>
      </c>
      <c r="G77" s="1">
        <v>45.76</v>
      </c>
      <c r="H77" s="1">
        <f>1+COUNTIFS(A:A,A77,G:G,"&gt;"&amp;G77)</f>
        <v>9</v>
      </c>
      <c r="I77" s="2">
        <f>AVERAGEIF(A:A,A77,G:G)</f>
        <v>46.846923076923076</v>
      </c>
      <c r="J77" s="2">
        <f t="shared" si="16"/>
        <v>-1.0869230769230782</v>
      </c>
      <c r="K77" s="2">
        <f t="shared" si="17"/>
        <v>88.913076923076915</v>
      </c>
      <c r="L77" s="2">
        <f t="shared" si="18"/>
        <v>207.4280671817744</v>
      </c>
      <c r="M77" s="2">
        <f>SUMIF(A:A,A77,L:L)</f>
        <v>3360.0872633685312</v>
      </c>
      <c r="N77" s="3">
        <f t="shared" si="19"/>
        <v>6.1732940523046134E-2</v>
      </c>
      <c r="O77" s="6">
        <f t="shared" si="20"/>
        <v>16.198807176967055</v>
      </c>
      <c r="P77" s="3">
        <f t="shared" si="21"/>
        <v>6.1732940523046134E-2</v>
      </c>
      <c r="Q77" s="3">
        <f>IF(ISNUMBER(P77),SUMIF(A:A,A77,P:P),"")</f>
        <v>0.9168114286932707</v>
      </c>
      <c r="R77" s="3">
        <f t="shared" si="22"/>
        <v>6.7334392429023227E-2</v>
      </c>
      <c r="S77" s="7">
        <f t="shared" si="23"/>
        <v>14.851251551041972</v>
      </c>
    </row>
    <row r="78" spans="1:19" x14ac:dyDescent="0.3">
      <c r="A78" s="1">
        <v>10</v>
      </c>
      <c r="B78" s="5">
        <v>0.64236111111111105</v>
      </c>
      <c r="C78" s="1" t="s">
        <v>20</v>
      </c>
      <c r="D78" s="1">
        <v>6</v>
      </c>
      <c r="E78" s="1">
        <v>1</v>
      </c>
      <c r="F78" s="1" t="s">
        <v>77</v>
      </c>
      <c r="G78" s="1">
        <v>45.69</v>
      </c>
      <c r="H78" s="1">
        <f>1+COUNTIFS(A:A,A78,G:G,"&gt;"&amp;G78)</f>
        <v>10</v>
      </c>
      <c r="I78" s="2">
        <f>AVERAGEIF(A:A,A78,G:G)</f>
        <v>46.846923076923076</v>
      </c>
      <c r="J78" s="2">
        <f t="shared" si="16"/>
        <v>-1.1569230769230785</v>
      </c>
      <c r="K78" s="2">
        <f t="shared" si="17"/>
        <v>88.843076923076922</v>
      </c>
      <c r="L78" s="2">
        <f t="shared" si="18"/>
        <v>206.55869625652903</v>
      </c>
      <c r="M78" s="2">
        <f>SUMIF(A:A,A78,L:L)</f>
        <v>3360.0872633685312</v>
      </c>
      <c r="N78" s="3">
        <f t="shared" si="19"/>
        <v>6.147420589590618E-2</v>
      </c>
      <c r="O78" s="6">
        <f t="shared" si="20"/>
        <v>16.266985240822674</v>
      </c>
      <c r="P78" s="3">
        <f t="shared" si="21"/>
        <v>6.147420589590618E-2</v>
      </c>
      <c r="Q78" s="3">
        <f>IF(ISNUMBER(P78),SUMIF(A:A,A78,P:P),"")</f>
        <v>0.9168114286932707</v>
      </c>
      <c r="R78" s="3">
        <f t="shared" si="22"/>
        <v>6.705218103958982E-2</v>
      </c>
      <c r="S78" s="7">
        <f t="shared" si="23"/>
        <v>14.913757979170983</v>
      </c>
    </row>
    <row r="79" spans="1:19" x14ac:dyDescent="0.3">
      <c r="A79" s="1">
        <v>10</v>
      </c>
      <c r="B79" s="5">
        <v>0.64236111111111105</v>
      </c>
      <c r="C79" s="1" t="s">
        <v>20</v>
      </c>
      <c r="D79" s="1">
        <v>6</v>
      </c>
      <c r="E79" s="1">
        <v>10</v>
      </c>
      <c r="F79" s="1" t="s">
        <v>83</v>
      </c>
      <c r="G79" s="1">
        <v>34.17</v>
      </c>
      <c r="H79" s="1">
        <f>1+COUNTIFS(A:A,A79,G:G,"&gt;"&amp;G79)</f>
        <v>11</v>
      </c>
      <c r="I79" s="2">
        <f>AVERAGEIF(A:A,A79,G:G)</f>
        <v>46.846923076923076</v>
      </c>
      <c r="J79" s="2">
        <f t="shared" si="16"/>
        <v>-12.676923076923075</v>
      </c>
      <c r="K79" s="2">
        <f t="shared" si="17"/>
        <v>77.323076923076925</v>
      </c>
      <c r="L79" s="2">
        <f t="shared" si="18"/>
        <v>103.48064758677739</v>
      </c>
      <c r="M79" s="2">
        <f>SUMIF(A:A,A79,L:L)</f>
        <v>3360.0872633685312</v>
      </c>
      <c r="N79" s="3">
        <f t="shared" si="19"/>
        <v>3.0797011945170941E-2</v>
      </c>
      <c r="O79" s="6">
        <f t="shared" si="20"/>
        <v>32.470682603245308</v>
      </c>
      <c r="P79" s="3" t="str">
        <f t="shared" si="21"/>
        <v/>
      </c>
      <c r="Q79" s="3" t="str">
        <f>IF(ISNUMBER(P79),SUMIF(A:A,A79,P:P),"")</f>
        <v/>
      </c>
      <c r="R79" s="3" t="str">
        <f t="shared" si="22"/>
        <v/>
      </c>
      <c r="S79" s="7" t="str">
        <f t="shared" si="23"/>
        <v/>
      </c>
    </row>
    <row r="80" spans="1:19" x14ac:dyDescent="0.3">
      <c r="A80" s="1">
        <v>10</v>
      </c>
      <c r="B80" s="5">
        <v>0.64236111111111105</v>
      </c>
      <c r="C80" s="1" t="s">
        <v>20</v>
      </c>
      <c r="D80" s="1">
        <v>6</v>
      </c>
      <c r="E80" s="1">
        <v>13</v>
      </c>
      <c r="F80" s="1" t="s">
        <v>86</v>
      </c>
      <c r="G80" s="1">
        <v>32.75</v>
      </c>
      <c r="H80" s="1">
        <f>1+COUNTIFS(A:A,A80,G:G,"&gt;"&amp;G80)</f>
        <v>12</v>
      </c>
      <c r="I80" s="2">
        <f>AVERAGEIF(A:A,A80,G:G)</f>
        <v>46.846923076923076</v>
      </c>
      <c r="J80" s="2">
        <f t="shared" si="16"/>
        <v>-14.096923076923076</v>
      </c>
      <c r="K80" s="2">
        <f t="shared" si="17"/>
        <v>75.903076923076924</v>
      </c>
      <c r="L80" s="2">
        <f t="shared" si="18"/>
        <v>95.029238257910052</v>
      </c>
      <c r="M80" s="2">
        <f>SUMIF(A:A,A80,L:L)</f>
        <v>3360.0872633685312</v>
      </c>
      <c r="N80" s="3">
        <f t="shared" si="19"/>
        <v>2.8281776873450008E-2</v>
      </c>
      <c r="O80" s="6">
        <f t="shared" si="20"/>
        <v>35.3584573018383</v>
      </c>
      <c r="P80" s="3" t="str">
        <f t="shared" si="21"/>
        <v/>
      </c>
      <c r="Q80" s="3" t="str">
        <f>IF(ISNUMBER(P80),SUMIF(A:A,A80,P:P),"")</f>
        <v/>
      </c>
      <c r="R80" s="3" t="str">
        <f t="shared" si="22"/>
        <v/>
      </c>
      <c r="S80" s="7" t="str">
        <f t="shared" si="23"/>
        <v/>
      </c>
    </row>
    <row r="81" spans="1:19" x14ac:dyDescent="0.3">
      <c r="A81" s="1">
        <v>10</v>
      </c>
      <c r="B81" s="5">
        <v>0.64236111111111105</v>
      </c>
      <c r="C81" s="1" t="s">
        <v>20</v>
      </c>
      <c r="D81" s="1">
        <v>6</v>
      </c>
      <c r="E81" s="1">
        <v>16</v>
      </c>
      <c r="F81" s="1" t="s">
        <v>88</v>
      </c>
      <c r="G81" s="1">
        <v>30.09</v>
      </c>
      <c r="H81" s="1">
        <f>1+COUNTIFS(A:A,A81,G:G,"&gt;"&amp;G81)</f>
        <v>13</v>
      </c>
      <c r="I81" s="2">
        <f>AVERAGEIF(A:A,A81,G:G)</f>
        <v>46.846923076923076</v>
      </c>
      <c r="J81" s="2">
        <f t="shared" si="16"/>
        <v>-16.756923076923076</v>
      </c>
      <c r="K81" s="2">
        <f t="shared" si="17"/>
        <v>73.243076923076927</v>
      </c>
      <c r="L81" s="2">
        <f t="shared" si="18"/>
        <v>81.01097306087884</v>
      </c>
      <c r="M81" s="2">
        <f>SUMIF(A:A,A81,L:L)</f>
        <v>3360.0872633685312</v>
      </c>
      <c r="N81" s="3">
        <f t="shared" si="19"/>
        <v>2.4109782488108442E-2</v>
      </c>
      <c r="O81" s="6">
        <f t="shared" si="20"/>
        <v>41.476939930637094</v>
      </c>
      <c r="P81" s="3" t="str">
        <f t="shared" si="21"/>
        <v/>
      </c>
      <c r="Q81" s="3" t="str">
        <f>IF(ISNUMBER(P81),SUMIF(A:A,A81,P:P),"")</f>
        <v/>
      </c>
      <c r="R81" s="3" t="str">
        <f t="shared" si="22"/>
        <v/>
      </c>
      <c r="S81" s="7" t="str">
        <f t="shared" si="23"/>
        <v/>
      </c>
    </row>
    <row r="82" spans="1:19" x14ac:dyDescent="0.3">
      <c r="A82" s="1"/>
      <c r="B82" s="5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3"/>
      <c r="O82" s="6"/>
      <c r="P82" s="3"/>
      <c r="Q82" s="3"/>
      <c r="R82" s="3"/>
      <c r="S82" s="7"/>
    </row>
    <row r="83" spans="1:19" x14ac:dyDescent="0.3">
      <c r="A83" s="1">
        <v>14</v>
      </c>
      <c r="B83" s="5">
        <v>0.67013888888888884</v>
      </c>
      <c r="C83" s="1" t="s">
        <v>20</v>
      </c>
      <c r="D83" s="1">
        <v>7</v>
      </c>
      <c r="E83" s="1">
        <v>3</v>
      </c>
      <c r="F83" s="1" t="s">
        <v>91</v>
      </c>
      <c r="G83" s="1">
        <v>70.87</v>
      </c>
      <c r="H83" s="1">
        <f>1+COUNTIFS(A:A,A83,G:G,"&gt;"&amp;G83)</f>
        <v>1</v>
      </c>
      <c r="I83" s="2">
        <f>AVERAGEIF(A:A,A83,G:G)</f>
        <v>48.527142857142856</v>
      </c>
      <c r="J83" s="2">
        <f t="shared" si="16"/>
        <v>22.342857142857149</v>
      </c>
      <c r="K83" s="2">
        <f t="shared" si="17"/>
        <v>112.34285714285716</v>
      </c>
      <c r="L83" s="2">
        <f t="shared" si="18"/>
        <v>846.04405149141201</v>
      </c>
      <c r="M83" s="2">
        <f>SUMIF(A:A,A83,L:L)</f>
        <v>4118.560383937669</v>
      </c>
      <c r="N83" s="3">
        <f t="shared" si="19"/>
        <v>0.20542227686911491</v>
      </c>
      <c r="O83" s="6">
        <f t="shared" si="20"/>
        <v>4.8680212060795691</v>
      </c>
      <c r="P83" s="3">
        <f t="shared" si="21"/>
        <v>0.20542227686911491</v>
      </c>
      <c r="Q83" s="3">
        <f>IF(ISNUMBER(P83),SUMIF(A:A,A83,P:P),"")</f>
        <v>0.81107689660239446</v>
      </c>
      <c r="R83" s="3">
        <f t="shared" si="22"/>
        <v>0.25327102489249775</v>
      </c>
      <c r="S83" s="7">
        <f t="shared" si="23"/>
        <v>3.948339532421663</v>
      </c>
    </row>
    <row r="84" spans="1:19" x14ac:dyDescent="0.3">
      <c r="A84" s="1">
        <v>14</v>
      </c>
      <c r="B84" s="5">
        <v>0.67013888888888884</v>
      </c>
      <c r="C84" s="1" t="s">
        <v>20</v>
      </c>
      <c r="D84" s="1">
        <v>7</v>
      </c>
      <c r="E84" s="1">
        <v>2</v>
      </c>
      <c r="F84" s="1" t="s">
        <v>90</v>
      </c>
      <c r="G84" s="1">
        <v>62.19</v>
      </c>
      <c r="H84" s="1">
        <f>1+COUNTIFS(A:A,A84,G:G,"&gt;"&amp;G84)</f>
        <v>2</v>
      </c>
      <c r="I84" s="2">
        <f>AVERAGEIF(A:A,A84,G:G)</f>
        <v>48.527142857142856</v>
      </c>
      <c r="J84" s="2">
        <f t="shared" si="16"/>
        <v>13.662857142857142</v>
      </c>
      <c r="K84" s="2">
        <f t="shared" si="17"/>
        <v>103.66285714285715</v>
      </c>
      <c r="L84" s="2">
        <f t="shared" si="18"/>
        <v>502.58834155518781</v>
      </c>
      <c r="M84" s="2">
        <f>SUMIF(A:A,A84,L:L)</f>
        <v>4118.560383937669</v>
      </c>
      <c r="N84" s="3">
        <f t="shared" si="19"/>
        <v>0.1220301014682887</v>
      </c>
      <c r="O84" s="6">
        <f t="shared" si="20"/>
        <v>8.194699405866384</v>
      </c>
      <c r="P84" s="3">
        <f t="shared" si="21"/>
        <v>0.1220301014682887</v>
      </c>
      <c r="Q84" s="3">
        <f>IF(ISNUMBER(P84),SUMIF(A:A,A84,P:P),"")</f>
        <v>0.81107689660239446</v>
      </c>
      <c r="R84" s="3">
        <f t="shared" si="22"/>
        <v>0.15045441681235583</v>
      </c>
      <c r="S84" s="7">
        <f t="shared" si="23"/>
        <v>6.6465313626995934</v>
      </c>
    </row>
    <row r="85" spans="1:19" x14ac:dyDescent="0.3">
      <c r="A85" s="1">
        <v>14</v>
      </c>
      <c r="B85" s="5">
        <v>0.67013888888888884</v>
      </c>
      <c r="C85" s="1" t="s">
        <v>20</v>
      </c>
      <c r="D85" s="1">
        <v>7</v>
      </c>
      <c r="E85" s="1">
        <v>9</v>
      </c>
      <c r="F85" s="1" t="s">
        <v>96</v>
      </c>
      <c r="G85" s="1">
        <v>62.01</v>
      </c>
      <c r="H85" s="1">
        <f>1+COUNTIFS(A:A,A85,G:G,"&gt;"&amp;G85)</f>
        <v>3</v>
      </c>
      <c r="I85" s="2">
        <f>AVERAGEIF(A:A,A85,G:G)</f>
        <v>48.527142857142856</v>
      </c>
      <c r="J85" s="2">
        <f t="shared" si="16"/>
        <v>13.482857142857142</v>
      </c>
      <c r="K85" s="2">
        <f t="shared" si="17"/>
        <v>103.48285714285714</v>
      </c>
      <c r="L85" s="2">
        <f t="shared" si="18"/>
        <v>497.18959318333168</v>
      </c>
      <c r="M85" s="2">
        <f>SUMIF(A:A,A85,L:L)</f>
        <v>4118.560383937669</v>
      </c>
      <c r="N85" s="3">
        <f t="shared" si="19"/>
        <v>0.12071926761651099</v>
      </c>
      <c r="O85" s="6">
        <f t="shared" si="20"/>
        <v>8.2836817994680096</v>
      </c>
      <c r="P85" s="3">
        <f t="shared" si="21"/>
        <v>0.12071926761651099</v>
      </c>
      <c r="Q85" s="3">
        <f>IF(ISNUMBER(P85),SUMIF(A:A,A85,P:P),"")</f>
        <v>0.81107689660239446</v>
      </c>
      <c r="R85" s="3">
        <f t="shared" si="22"/>
        <v>0.14883825210926935</v>
      </c>
      <c r="S85" s="7">
        <f t="shared" si="23"/>
        <v>6.7187029263542524</v>
      </c>
    </row>
    <row r="86" spans="1:19" x14ac:dyDescent="0.3">
      <c r="A86" s="1">
        <v>14</v>
      </c>
      <c r="B86" s="5">
        <v>0.67013888888888884</v>
      </c>
      <c r="C86" s="1" t="s">
        <v>20</v>
      </c>
      <c r="D86" s="1">
        <v>7</v>
      </c>
      <c r="E86" s="1">
        <v>1</v>
      </c>
      <c r="F86" s="1" t="s">
        <v>89</v>
      </c>
      <c r="G86" s="1">
        <v>59.85</v>
      </c>
      <c r="H86" s="1">
        <f>1+COUNTIFS(A:A,A86,G:G,"&gt;"&amp;G86)</f>
        <v>4</v>
      </c>
      <c r="I86" s="2">
        <f>AVERAGEIF(A:A,A86,G:G)</f>
        <v>48.527142857142856</v>
      </c>
      <c r="J86" s="2">
        <f t="shared" si="16"/>
        <v>11.322857142857146</v>
      </c>
      <c r="K86" s="2">
        <f t="shared" si="17"/>
        <v>101.32285714285715</v>
      </c>
      <c r="L86" s="2">
        <f t="shared" si="18"/>
        <v>436.75457697061654</v>
      </c>
      <c r="M86" s="2">
        <f>SUMIF(A:A,A86,L:L)</f>
        <v>4118.560383937669</v>
      </c>
      <c r="N86" s="3">
        <f t="shared" si="19"/>
        <v>0.10604544701443583</v>
      </c>
      <c r="O86" s="6">
        <f t="shared" si="20"/>
        <v>9.4299192294778234</v>
      </c>
      <c r="P86" s="3">
        <f t="shared" si="21"/>
        <v>0.10604544701443583</v>
      </c>
      <c r="Q86" s="3">
        <f>IF(ISNUMBER(P86),SUMIF(A:A,A86,P:P),"")</f>
        <v>0.81107689660239446</v>
      </c>
      <c r="R86" s="3">
        <f t="shared" si="22"/>
        <v>0.13074647725593069</v>
      </c>
      <c r="S86" s="7">
        <f t="shared" si="23"/>
        <v>7.648389623856116</v>
      </c>
    </row>
    <row r="87" spans="1:19" x14ac:dyDescent="0.3">
      <c r="A87" s="1">
        <v>14</v>
      </c>
      <c r="B87" s="5">
        <v>0.67013888888888884</v>
      </c>
      <c r="C87" s="1" t="s">
        <v>20</v>
      </c>
      <c r="D87" s="1">
        <v>7</v>
      </c>
      <c r="E87" s="1">
        <v>10</v>
      </c>
      <c r="F87" s="1" t="s">
        <v>97</v>
      </c>
      <c r="G87" s="1">
        <v>59.19</v>
      </c>
      <c r="H87" s="1">
        <f>1+COUNTIFS(A:A,A87,G:G,"&gt;"&amp;G87)</f>
        <v>5</v>
      </c>
      <c r="I87" s="2">
        <f>AVERAGEIF(A:A,A87,G:G)</f>
        <v>48.527142857142856</v>
      </c>
      <c r="J87" s="2">
        <f t="shared" si="16"/>
        <v>10.662857142857142</v>
      </c>
      <c r="K87" s="2">
        <f t="shared" si="17"/>
        <v>100.66285714285715</v>
      </c>
      <c r="L87" s="2">
        <f t="shared" si="18"/>
        <v>419.79707030364244</v>
      </c>
      <c r="M87" s="2">
        <f>SUMIF(A:A,A87,L:L)</f>
        <v>4118.560383937669</v>
      </c>
      <c r="N87" s="3">
        <f t="shared" si="19"/>
        <v>0.10192810865195651</v>
      </c>
      <c r="O87" s="6">
        <f t="shared" si="20"/>
        <v>9.8108364142672144</v>
      </c>
      <c r="P87" s="3">
        <f t="shared" si="21"/>
        <v>0.10192810865195651</v>
      </c>
      <c r="Q87" s="3">
        <f>IF(ISNUMBER(P87),SUMIF(A:A,A87,P:P),"")</f>
        <v>0.81107689660239446</v>
      </c>
      <c r="R87" s="3">
        <f t="shared" si="22"/>
        <v>0.12567009253861613</v>
      </c>
      <c r="S87" s="7">
        <f t="shared" si="23"/>
        <v>7.9573427519576159</v>
      </c>
    </row>
    <row r="88" spans="1:19" x14ac:dyDescent="0.3">
      <c r="A88" s="1">
        <v>14</v>
      </c>
      <c r="B88" s="5">
        <v>0.67013888888888884</v>
      </c>
      <c r="C88" s="1" t="s">
        <v>20</v>
      </c>
      <c r="D88" s="1">
        <v>7</v>
      </c>
      <c r="E88" s="1">
        <v>7</v>
      </c>
      <c r="F88" s="1" t="s">
        <v>94</v>
      </c>
      <c r="G88" s="1">
        <v>56.47</v>
      </c>
      <c r="H88" s="1">
        <f>1+COUNTIFS(A:A,A88,G:G,"&gt;"&amp;G88)</f>
        <v>6</v>
      </c>
      <c r="I88" s="2">
        <f>AVERAGEIF(A:A,A88,G:G)</f>
        <v>48.527142857142856</v>
      </c>
      <c r="J88" s="2">
        <f t="shared" si="16"/>
        <v>7.9428571428571431</v>
      </c>
      <c r="K88" s="2">
        <f t="shared" si="17"/>
        <v>97.94285714285715</v>
      </c>
      <c r="L88" s="2">
        <f t="shared" si="18"/>
        <v>356.58456780650681</v>
      </c>
      <c r="M88" s="2">
        <f>SUMIF(A:A,A88,L:L)</f>
        <v>4118.560383937669</v>
      </c>
      <c r="N88" s="3">
        <f t="shared" si="19"/>
        <v>8.6579905249703729E-2</v>
      </c>
      <c r="O88" s="6">
        <f t="shared" si="20"/>
        <v>11.55002418997706</v>
      </c>
      <c r="P88" s="3">
        <f t="shared" si="21"/>
        <v>8.6579905249703729E-2</v>
      </c>
      <c r="Q88" s="3">
        <f>IF(ISNUMBER(P88),SUMIF(A:A,A88,P:P),"")</f>
        <v>0.81107689660239446</v>
      </c>
      <c r="R88" s="3">
        <f t="shared" si="22"/>
        <v>0.10674685176262252</v>
      </c>
      <c r="S88" s="7">
        <f t="shared" si="23"/>
        <v>9.367957775689181</v>
      </c>
    </row>
    <row r="89" spans="1:19" x14ac:dyDescent="0.3">
      <c r="A89" s="1">
        <v>14</v>
      </c>
      <c r="B89" s="5">
        <v>0.67013888888888884</v>
      </c>
      <c r="C89" s="1" t="s">
        <v>20</v>
      </c>
      <c r="D89" s="1">
        <v>7</v>
      </c>
      <c r="E89" s="1">
        <v>12</v>
      </c>
      <c r="F89" s="1" t="s">
        <v>99</v>
      </c>
      <c r="G89" s="1">
        <v>52.53</v>
      </c>
      <c r="H89" s="1">
        <f>1+COUNTIFS(A:A,A89,G:G,"&gt;"&amp;G89)</f>
        <v>7</v>
      </c>
      <c r="I89" s="2">
        <f>AVERAGEIF(A:A,A89,G:G)</f>
        <v>48.527142857142856</v>
      </c>
      <c r="J89" s="2">
        <f t="shared" si="16"/>
        <v>4.0028571428571453</v>
      </c>
      <c r="K89" s="2">
        <f t="shared" si="17"/>
        <v>94.002857142857152</v>
      </c>
      <c r="L89" s="2">
        <f t="shared" si="18"/>
        <v>281.51097336303383</v>
      </c>
      <c r="M89" s="2">
        <f>SUMIF(A:A,A89,L:L)</f>
        <v>4118.560383937669</v>
      </c>
      <c r="N89" s="3">
        <f t="shared" si="19"/>
        <v>6.8351789732383886E-2</v>
      </c>
      <c r="O89" s="6">
        <f t="shared" si="20"/>
        <v>14.630194818822973</v>
      </c>
      <c r="P89" s="3">
        <f t="shared" si="21"/>
        <v>6.8351789732383886E-2</v>
      </c>
      <c r="Q89" s="3">
        <f>IF(ISNUMBER(P89),SUMIF(A:A,A89,P:P),"")</f>
        <v>0.81107689660239446</v>
      </c>
      <c r="R89" s="3">
        <f t="shared" si="22"/>
        <v>8.4272884628707703E-2</v>
      </c>
      <c r="S89" s="7">
        <f t="shared" si="23"/>
        <v>11.866213010339369</v>
      </c>
    </row>
    <row r="90" spans="1:19" x14ac:dyDescent="0.3">
      <c r="A90" s="1">
        <v>14</v>
      </c>
      <c r="B90" s="5">
        <v>0.67013888888888884</v>
      </c>
      <c r="C90" s="1" t="s">
        <v>20</v>
      </c>
      <c r="D90" s="1">
        <v>7</v>
      </c>
      <c r="E90" s="1">
        <v>6</v>
      </c>
      <c r="F90" s="1" t="s">
        <v>93</v>
      </c>
      <c r="G90" s="1">
        <v>42.43</v>
      </c>
      <c r="H90" s="1">
        <f>1+COUNTIFS(A:A,A90,G:G,"&gt;"&amp;G90)</f>
        <v>8</v>
      </c>
      <c r="I90" s="2">
        <f>AVERAGEIF(A:A,A90,G:G)</f>
        <v>48.527142857142856</v>
      </c>
      <c r="J90" s="2">
        <f t="shared" si="16"/>
        <v>-6.0971428571428561</v>
      </c>
      <c r="K90" s="2">
        <f t="shared" si="17"/>
        <v>83.902857142857144</v>
      </c>
      <c r="L90" s="2">
        <f t="shared" si="18"/>
        <v>153.57229426599031</v>
      </c>
      <c r="M90" s="2">
        <f>SUMIF(A:A,A90,L:L)</f>
        <v>4118.560383937669</v>
      </c>
      <c r="N90" s="3">
        <f t="shared" si="19"/>
        <v>3.7287857879884492E-2</v>
      </c>
      <c r="O90" s="6">
        <f t="shared" si="20"/>
        <v>26.818381555231827</v>
      </c>
      <c r="P90" s="3" t="str">
        <f t="shared" si="21"/>
        <v/>
      </c>
      <c r="Q90" s="3" t="str">
        <f>IF(ISNUMBER(P90),SUMIF(A:A,A90,P:P),"")</f>
        <v/>
      </c>
      <c r="R90" s="3" t="str">
        <f t="shared" si="22"/>
        <v/>
      </c>
      <c r="S90" s="7" t="str">
        <f t="shared" si="23"/>
        <v/>
      </c>
    </row>
    <row r="91" spans="1:19" x14ac:dyDescent="0.3">
      <c r="A91" s="1">
        <v>14</v>
      </c>
      <c r="B91" s="5">
        <v>0.67013888888888884</v>
      </c>
      <c r="C91" s="1" t="s">
        <v>20</v>
      </c>
      <c r="D91" s="1">
        <v>7</v>
      </c>
      <c r="E91" s="1">
        <v>14</v>
      </c>
      <c r="F91" s="1" t="s">
        <v>101</v>
      </c>
      <c r="G91" s="1">
        <v>39.64</v>
      </c>
      <c r="H91" s="1">
        <f>1+COUNTIFS(A:A,A91,G:G,"&gt;"&amp;G91)</f>
        <v>9</v>
      </c>
      <c r="I91" s="2">
        <f>AVERAGEIF(A:A,A91,G:G)</f>
        <v>48.527142857142856</v>
      </c>
      <c r="J91" s="2">
        <f t="shared" si="16"/>
        <v>-8.8871428571428552</v>
      </c>
      <c r="K91" s="2">
        <f t="shared" si="17"/>
        <v>81.112857142857138</v>
      </c>
      <c r="L91" s="2">
        <f t="shared" si="18"/>
        <v>129.90084498859244</v>
      </c>
      <c r="M91" s="2">
        <f>SUMIF(A:A,A91,L:L)</f>
        <v>4118.560383937669</v>
      </c>
      <c r="N91" s="3">
        <f t="shared" si="19"/>
        <v>3.1540352181117462E-2</v>
      </c>
      <c r="O91" s="6">
        <f t="shared" si="20"/>
        <v>31.705416422035981</v>
      </c>
      <c r="P91" s="3" t="str">
        <f t="shared" si="21"/>
        <v/>
      </c>
      <c r="Q91" s="3" t="str">
        <f>IF(ISNUMBER(P91),SUMIF(A:A,A91,P:P),"")</f>
        <v/>
      </c>
      <c r="R91" s="3" t="str">
        <f t="shared" si="22"/>
        <v/>
      </c>
      <c r="S91" s="7" t="str">
        <f t="shared" si="23"/>
        <v/>
      </c>
    </row>
    <row r="92" spans="1:19" x14ac:dyDescent="0.3">
      <c r="A92" s="1">
        <v>14</v>
      </c>
      <c r="B92" s="5">
        <v>0.67013888888888884</v>
      </c>
      <c r="C92" s="1" t="s">
        <v>20</v>
      </c>
      <c r="D92" s="1">
        <v>7</v>
      </c>
      <c r="E92" s="1">
        <v>8</v>
      </c>
      <c r="F92" s="1" t="s">
        <v>95</v>
      </c>
      <c r="G92" s="1">
        <v>38.43</v>
      </c>
      <c r="H92" s="1">
        <f>1+COUNTIFS(A:A,A92,G:G,"&gt;"&amp;G92)</f>
        <v>10</v>
      </c>
      <c r="I92" s="2">
        <f>AVERAGEIF(A:A,A92,G:G)</f>
        <v>48.527142857142856</v>
      </c>
      <c r="J92" s="2">
        <f t="shared" ref="J92:J107" si="24">G92-I92</f>
        <v>-10.097142857142856</v>
      </c>
      <c r="K92" s="2">
        <f t="shared" ref="K92:K107" si="25">90+J92</f>
        <v>79.902857142857144</v>
      </c>
      <c r="L92" s="2">
        <f t="shared" ref="L92:L107" si="26">EXP(0.06*K92)</f>
        <v>120.80424535753926</v>
      </c>
      <c r="M92" s="2">
        <f>SUMIF(A:A,A92,L:L)</f>
        <v>4118.560383937669</v>
      </c>
      <c r="N92" s="3">
        <f t="shared" ref="N92:N107" si="27">L92/M92</f>
        <v>2.933166788780716E-2</v>
      </c>
      <c r="O92" s="6">
        <f t="shared" ref="O92:O107" si="28">1/N92</f>
        <v>34.092844765083697</v>
      </c>
      <c r="P92" s="3" t="str">
        <f t="shared" ref="P92:P107" si="29">IF(O92&gt;21,"",N92)</f>
        <v/>
      </c>
      <c r="Q92" s="3" t="str">
        <f>IF(ISNUMBER(P92),SUMIF(A:A,A92,P:P),"")</f>
        <v/>
      </c>
      <c r="R92" s="3" t="str">
        <f t="shared" ref="R92:R107" si="30">IFERROR(P92*(1/Q92),"")</f>
        <v/>
      </c>
      <c r="S92" s="7" t="str">
        <f t="shared" ref="S92:S107" si="31">IFERROR(1/R92,"")</f>
        <v/>
      </c>
    </row>
    <row r="93" spans="1:19" x14ac:dyDescent="0.3">
      <c r="A93" s="1">
        <v>14</v>
      </c>
      <c r="B93" s="5">
        <v>0.67013888888888884</v>
      </c>
      <c r="C93" s="1" t="s">
        <v>20</v>
      </c>
      <c r="D93" s="1">
        <v>7</v>
      </c>
      <c r="E93" s="1">
        <v>15</v>
      </c>
      <c r="F93" s="1" t="s">
        <v>102</v>
      </c>
      <c r="G93" s="1">
        <v>38</v>
      </c>
      <c r="H93" s="1">
        <f>1+COUNTIFS(A:A,A93,G:G,"&gt;"&amp;G93)</f>
        <v>11</v>
      </c>
      <c r="I93" s="2">
        <f>AVERAGEIF(A:A,A93,G:G)</f>
        <v>48.527142857142856</v>
      </c>
      <c r="J93" s="2">
        <f t="shared" si="24"/>
        <v>-10.527142857142856</v>
      </c>
      <c r="K93" s="2">
        <f t="shared" si="25"/>
        <v>79.472857142857151</v>
      </c>
      <c r="L93" s="2">
        <f t="shared" si="26"/>
        <v>117.7273583428338</v>
      </c>
      <c r="M93" s="2">
        <f>SUMIF(A:A,A93,L:L)</f>
        <v>4118.560383937669</v>
      </c>
      <c r="N93" s="3">
        <f t="shared" si="27"/>
        <v>2.8584589606108227E-2</v>
      </c>
      <c r="O93" s="6">
        <f t="shared" si="28"/>
        <v>34.983885155598337</v>
      </c>
      <c r="P93" s="3" t="str">
        <f t="shared" si="29"/>
        <v/>
      </c>
      <c r="Q93" s="3" t="str">
        <f>IF(ISNUMBER(P93),SUMIF(A:A,A93,P:P),"")</f>
        <v/>
      </c>
      <c r="R93" s="3" t="str">
        <f t="shared" si="30"/>
        <v/>
      </c>
      <c r="S93" s="7" t="str">
        <f t="shared" si="31"/>
        <v/>
      </c>
    </row>
    <row r="94" spans="1:19" x14ac:dyDescent="0.3">
      <c r="A94" s="1">
        <v>14</v>
      </c>
      <c r="B94" s="5">
        <v>0.67013888888888884</v>
      </c>
      <c r="C94" s="1" t="s">
        <v>20</v>
      </c>
      <c r="D94" s="1">
        <v>7</v>
      </c>
      <c r="E94" s="1">
        <v>5</v>
      </c>
      <c r="F94" s="1" t="s">
        <v>92</v>
      </c>
      <c r="G94" s="1">
        <v>33.630000000000003</v>
      </c>
      <c r="H94" s="1">
        <f>1+COUNTIFS(A:A,A94,G:G,"&gt;"&amp;G94)</f>
        <v>12</v>
      </c>
      <c r="I94" s="2">
        <f>AVERAGEIF(A:A,A94,G:G)</f>
        <v>48.527142857142856</v>
      </c>
      <c r="J94" s="2">
        <f t="shared" si="24"/>
        <v>-14.897142857142853</v>
      </c>
      <c r="K94" s="2">
        <f t="shared" si="25"/>
        <v>75.102857142857147</v>
      </c>
      <c r="L94" s="2">
        <f t="shared" si="26"/>
        <v>90.574383348504426</v>
      </c>
      <c r="M94" s="2">
        <f>SUMIF(A:A,A94,L:L)</f>
        <v>4118.560383937669</v>
      </c>
      <c r="N94" s="3">
        <f t="shared" si="27"/>
        <v>2.1991758018589051E-2</v>
      </c>
      <c r="O94" s="6">
        <f t="shared" si="28"/>
        <v>45.471580723775084</v>
      </c>
      <c r="P94" s="3" t="str">
        <f t="shared" si="29"/>
        <v/>
      </c>
      <c r="Q94" s="3" t="str">
        <f>IF(ISNUMBER(P94),SUMIF(A:A,A94,P:P),"")</f>
        <v/>
      </c>
      <c r="R94" s="3" t="str">
        <f t="shared" si="30"/>
        <v/>
      </c>
      <c r="S94" s="7" t="str">
        <f t="shared" si="31"/>
        <v/>
      </c>
    </row>
    <row r="95" spans="1:19" x14ac:dyDescent="0.3">
      <c r="A95" s="1">
        <v>14</v>
      </c>
      <c r="B95" s="5">
        <v>0.67013888888888884</v>
      </c>
      <c r="C95" s="1" t="s">
        <v>20</v>
      </c>
      <c r="D95" s="1">
        <v>7</v>
      </c>
      <c r="E95" s="1">
        <v>13</v>
      </c>
      <c r="F95" s="1" t="s">
        <v>100</v>
      </c>
      <c r="G95" s="1">
        <v>33.43</v>
      </c>
      <c r="H95" s="1">
        <f>1+COUNTIFS(A:A,A95,G:G,"&gt;"&amp;G95)</f>
        <v>13</v>
      </c>
      <c r="I95" s="2">
        <f>AVERAGEIF(A:A,A95,G:G)</f>
        <v>48.527142857142856</v>
      </c>
      <c r="J95" s="2">
        <f t="shared" si="24"/>
        <v>-15.097142857142856</v>
      </c>
      <c r="K95" s="2">
        <f t="shared" si="25"/>
        <v>74.902857142857144</v>
      </c>
      <c r="L95" s="2">
        <f t="shared" si="26"/>
        <v>89.493986096569927</v>
      </c>
      <c r="M95" s="2">
        <f>SUMIF(A:A,A95,L:L)</f>
        <v>4118.560383937669</v>
      </c>
      <c r="N95" s="3">
        <f t="shared" si="27"/>
        <v>2.1729434014272388E-2</v>
      </c>
      <c r="O95" s="6">
        <f t="shared" si="28"/>
        <v>46.020526781469648</v>
      </c>
      <c r="P95" s="3" t="str">
        <f t="shared" si="29"/>
        <v/>
      </c>
      <c r="Q95" s="3" t="str">
        <f>IF(ISNUMBER(P95),SUMIF(A:A,A95,P:P),"")</f>
        <v/>
      </c>
      <c r="R95" s="3" t="str">
        <f t="shared" si="30"/>
        <v/>
      </c>
      <c r="S95" s="7" t="str">
        <f t="shared" si="31"/>
        <v/>
      </c>
    </row>
    <row r="96" spans="1:19" x14ac:dyDescent="0.3">
      <c r="A96" s="1">
        <v>14</v>
      </c>
      <c r="B96" s="5">
        <v>0.67013888888888884</v>
      </c>
      <c r="C96" s="1" t="s">
        <v>20</v>
      </c>
      <c r="D96" s="1">
        <v>7</v>
      </c>
      <c r="E96" s="1">
        <v>11</v>
      </c>
      <c r="F96" s="1" t="s">
        <v>98</v>
      </c>
      <c r="G96" s="1">
        <v>30.71</v>
      </c>
      <c r="H96" s="1">
        <f>1+COUNTIFS(A:A,A96,G:G,"&gt;"&amp;G96)</f>
        <v>14</v>
      </c>
      <c r="I96" s="2">
        <f>AVERAGEIF(A:A,A96,G:G)</f>
        <v>48.527142857142856</v>
      </c>
      <c r="J96" s="2">
        <f t="shared" si="24"/>
        <v>-17.817142857142855</v>
      </c>
      <c r="K96" s="2">
        <f t="shared" si="25"/>
        <v>72.182857142857145</v>
      </c>
      <c r="L96" s="2">
        <f t="shared" si="26"/>
        <v>76.018096863907601</v>
      </c>
      <c r="M96" s="2">
        <f>SUMIF(A:A,A96,L:L)</f>
        <v>4118.560383937669</v>
      </c>
      <c r="N96" s="3">
        <f t="shared" si="27"/>
        <v>1.8457443809826651E-2</v>
      </c>
      <c r="O96" s="6">
        <f t="shared" si="28"/>
        <v>54.178683153709777</v>
      </c>
      <c r="P96" s="3" t="str">
        <f t="shared" si="29"/>
        <v/>
      </c>
      <c r="Q96" s="3" t="str">
        <f>IF(ISNUMBER(P96),SUMIF(A:A,A96,P:P),"")</f>
        <v/>
      </c>
      <c r="R96" s="3" t="str">
        <f t="shared" si="30"/>
        <v/>
      </c>
      <c r="S96" s="7" t="str">
        <f t="shared" si="31"/>
        <v/>
      </c>
    </row>
    <row r="97" spans="1:19" x14ac:dyDescent="0.3">
      <c r="A97" s="1"/>
      <c r="B97" s="5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3"/>
      <c r="O97" s="6"/>
      <c r="P97" s="3"/>
      <c r="Q97" s="3"/>
      <c r="R97" s="3"/>
      <c r="S97" s="7"/>
    </row>
    <row r="98" spans="1:19" x14ac:dyDescent="0.3">
      <c r="A98" s="1">
        <v>17</v>
      </c>
      <c r="B98" s="5">
        <v>0.69444444444444453</v>
      </c>
      <c r="C98" s="1" t="s">
        <v>20</v>
      </c>
      <c r="D98" s="1">
        <v>8</v>
      </c>
      <c r="E98" s="1">
        <v>9</v>
      </c>
      <c r="F98" s="1" t="s">
        <v>109</v>
      </c>
      <c r="G98" s="1">
        <v>74.209999999999994</v>
      </c>
      <c r="H98" s="1">
        <f>1+COUNTIFS(A:A,A98,G:G,"&gt;"&amp;G98)</f>
        <v>1</v>
      </c>
      <c r="I98" s="2">
        <f>AVERAGEIF(A:A,A98,G:G)</f>
        <v>47.507000000000005</v>
      </c>
      <c r="J98" s="2">
        <f t="shared" si="24"/>
        <v>26.702999999999989</v>
      </c>
      <c r="K98" s="2">
        <f t="shared" si="25"/>
        <v>116.70299999999999</v>
      </c>
      <c r="L98" s="2">
        <f t="shared" si="26"/>
        <v>1099.0264264281375</v>
      </c>
      <c r="M98" s="2">
        <f>SUMIF(A:A,A98,L:L)</f>
        <v>3334.3152142527065</v>
      </c>
      <c r="N98" s="3">
        <f t="shared" si="27"/>
        <v>0.3296108363511317</v>
      </c>
      <c r="O98" s="6">
        <f t="shared" si="28"/>
        <v>3.0338808367777941</v>
      </c>
      <c r="P98" s="3">
        <f t="shared" si="29"/>
        <v>0.3296108363511317</v>
      </c>
      <c r="Q98" s="3">
        <f>IF(ISNUMBER(P98),SUMIF(A:A,A98,P:P),"")</f>
        <v>0.93577144633799947</v>
      </c>
      <c r="R98" s="3">
        <f t="shared" si="30"/>
        <v>0.35223433846054397</v>
      </c>
      <c r="S98" s="7">
        <f t="shared" si="31"/>
        <v>2.839019058648697</v>
      </c>
    </row>
    <row r="99" spans="1:19" x14ac:dyDescent="0.3">
      <c r="A99" s="1">
        <v>17</v>
      </c>
      <c r="B99" s="5">
        <v>0.69444444444444453</v>
      </c>
      <c r="C99" s="1" t="s">
        <v>20</v>
      </c>
      <c r="D99" s="1">
        <v>8</v>
      </c>
      <c r="E99" s="1">
        <v>4</v>
      </c>
      <c r="F99" s="1" t="s">
        <v>106</v>
      </c>
      <c r="G99" s="1">
        <v>63.17</v>
      </c>
      <c r="H99" s="1">
        <f>1+COUNTIFS(A:A,A99,G:G,"&gt;"&amp;G99)</f>
        <v>2</v>
      </c>
      <c r="I99" s="2">
        <f>AVERAGEIF(A:A,A99,G:G)</f>
        <v>47.507000000000005</v>
      </c>
      <c r="J99" s="2">
        <f t="shared" si="24"/>
        <v>15.662999999999997</v>
      </c>
      <c r="K99" s="2">
        <f t="shared" si="25"/>
        <v>105.663</v>
      </c>
      <c r="L99" s="2">
        <f t="shared" si="26"/>
        <v>566.67162990855638</v>
      </c>
      <c r="M99" s="2">
        <f>SUMIF(A:A,A99,L:L)</f>
        <v>3334.3152142527065</v>
      </c>
      <c r="N99" s="3">
        <f t="shared" si="27"/>
        <v>0.16995142735344534</v>
      </c>
      <c r="O99" s="6">
        <f t="shared" si="28"/>
        <v>5.8840341359435335</v>
      </c>
      <c r="P99" s="3">
        <f t="shared" si="29"/>
        <v>0.16995142735344534</v>
      </c>
      <c r="Q99" s="3">
        <f>IF(ISNUMBER(P99),SUMIF(A:A,A99,P:P),"")</f>
        <v>0.93577144633799947</v>
      </c>
      <c r="R99" s="3">
        <f t="shared" si="30"/>
        <v>0.18161638508903497</v>
      </c>
      <c r="S99" s="7">
        <f t="shared" si="31"/>
        <v>5.5061111336940423</v>
      </c>
    </row>
    <row r="100" spans="1:19" x14ac:dyDescent="0.3">
      <c r="A100" s="1">
        <v>17</v>
      </c>
      <c r="B100" s="5">
        <v>0.69444444444444453</v>
      </c>
      <c r="C100" s="1" t="s">
        <v>20</v>
      </c>
      <c r="D100" s="1">
        <v>8</v>
      </c>
      <c r="E100" s="1">
        <v>3</v>
      </c>
      <c r="F100" s="1" t="s">
        <v>105</v>
      </c>
      <c r="G100" s="1">
        <v>61.47</v>
      </c>
      <c r="H100" s="1">
        <f>1+COUNTIFS(A:A,A100,G:G,"&gt;"&amp;G100)</f>
        <v>3</v>
      </c>
      <c r="I100" s="2">
        <f>AVERAGEIF(A:A,A100,G:G)</f>
        <v>47.507000000000005</v>
      </c>
      <c r="J100" s="2">
        <f t="shared" si="24"/>
        <v>13.962999999999994</v>
      </c>
      <c r="K100" s="2">
        <f t="shared" si="25"/>
        <v>103.96299999999999</v>
      </c>
      <c r="L100" s="2">
        <f t="shared" si="26"/>
        <v>511.72122789979522</v>
      </c>
      <c r="M100" s="2">
        <f>SUMIF(A:A,A100,L:L)</f>
        <v>3334.3152142527065</v>
      </c>
      <c r="N100" s="3">
        <f t="shared" si="27"/>
        <v>0.15347116124846738</v>
      </c>
      <c r="O100" s="6">
        <f t="shared" si="28"/>
        <v>6.5158821492268233</v>
      </c>
      <c r="P100" s="3">
        <f t="shared" si="29"/>
        <v>0.15347116124846738</v>
      </c>
      <c r="Q100" s="3">
        <f>IF(ISNUMBER(P100),SUMIF(A:A,A100,P:P),"")</f>
        <v>0.93577144633799947</v>
      </c>
      <c r="R100" s="3">
        <f t="shared" si="30"/>
        <v>0.16400496280267327</v>
      </c>
      <c r="S100" s="7">
        <f t="shared" si="31"/>
        <v>6.0973764629499376</v>
      </c>
    </row>
    <row r="101" spans="1:19" x14ac:dyDescent="0.3">
      <c r="A101" s="1">
        <v>17</v>
      </c>
      <c r="B101" s="5">
        <v>0.69444444444444453</v>
      </c>
      <c r="C101" s="1" t="s">
        <v>20</v>
      </c>
      <c r="D101" s="1">
        <v>8</v>
      </c>
      <c r="E101" s="1">
        <v>1</v>
      </c>
      <c r="F101" s="1" t="s">
        <v>103</v>
      </c>
      <c r="G101" s="1">
        <v>53.95</v>
      </c>
      <c r="H101" s="1">
        <f>1+COUNTIFS(A:A,A101,G:G,"&gt;"&amp;G101)</f>
        <v>4</v>
      </c>
      <c r="I101" s="2">
        <f>AVERAGEIF(A:A,A101,G:G)</f>
        <v>47.507000000000005</v>
      </c>
      <c r="J101" s="2">
        <f t="shared" si="24"/>
        <v>6.4429999999999978</v>
      </c>
      <c r="K101" s="2">
        <f t="shared" si="25"/>
        <v>96.442999999999998</v>
      </c>
      <c r="L101" s="2">
        <f t="shared" si="26"/>
        <v>325.89655009185827</v>
      </c>
      <c r="M101" s="2">
        <f>SUMIF(A:A,A101,L:L)</f>
        <v>3334.3152142527065</v>
      </c>
      <c r="N101" s="3">
        <f t="shared" si="27"/>
        <v>9.77401742639077E-2</v>
      </c>
      <c r="O101" s="6">
        <f t="shared" si="28"/>
        <v>10.231207459277753</v>
      </c>
      <c r="P101" s="3">
        <f t="shared" si="29"/>
        <v>9.77401742639077E-2</v>
      </c>
      <c r="Q101" s="3">
        <f>IF(ISNUMBER(P101),SUMIF(A:A,A101,P:P),"")</f>
        <v>0.93577144633799947</v>
      </c>
      <c r="R101" s="3">
        <f t="shared" si="30"/>
        <v>0.10444876753442214</v>
      </c>
      <c r="S101" s="7">
        <f t="shared" si="31"/>
        <v>9.5740718019524724</v>
      </c>
    </row>
    <row r="102" spans="1:19" x14ac:dyDescent="0.3">
      <c r="A102" s="1">
        <v>17</v>
      </c>
      <c r="B102" s="5">
        <v>0.69444444444444453</v>
      </c>
      <c r="C102" s="1" t="s">
        <v>20</v>
      </c>
      <c r="D102" s="1">
        <v>8</v>
      </c>
      <c r="E102" s="1">
        <v>10</v>
      </c>
      <c r="F102" s="1" t="s">
        <v>110</v>
      </c>
      <c r="G102" s="1">
        <v>48.8</v>
      </c>
      <c r="H102" s="1">
        <f>1+COUNTIFS(A:A,A102,G:G,"&gt;"&amp;G102)</f>
        <v>5</v>
      </c>
      <c r="I102" s="2">
        <f>AVERAGEIF(A:A,A102,G:G)</f>
        <v>47.507000000000005</v>
      </c>
      <c r="J102" s="2">
        <f t="shared" si="24"/>
        <v>1.2929999999999922</v>
      </c>
      <c r="K102" s="2">
        <f t="shared" si="25"/>
        <v>91.292999999999992</v>
      </c>
      <c r="L102" s="2">
        <f t="shared" si="26"/>
        <v>239.26698009534317</v>
      </c>
      <c r="M102" s="2">
        <f>SUMIF(A:A,A102,L:L)</f>
        <v>3334.3152142527065</v>
      </c>
      <c r="N102" s="3">
        <f t="shared" si="27"/>
        <v>7.1758956403576907E-2</v>
      </c>
      <c r="O102" s="6">
        <f t="shared" si="28"/>
        <v>13.935542685096154</v>
      </c>
      <c r="P102" s="3">
        <f t="shared" si="29"/>
        <v>7.1758956403576907E-2</v>
      </c>
      <c r="Q102" s="3">
        <f>IF(ISNUMBER(P102),SUMIF(A:A,A102,P:P),"")</f>
        <v>0.93577144633799947</v>
      </c>
      <c r="R102" s="3">
        <f t="shared" si="30"/>
        <v>7.6684276576716212E-2</v>
      </c>
      <c r="S102" s="7">
        <f t="shared" si="31"/>
        <v>13.040482933937357</v>
      </c>
    </row>
    <row r="103" spans="1:19" x14ac:dyDescent="0.3">
      <c r="A103" s="1">
        <v>17</v>
      </c>
      <c r="B103" s="5">
        <v>0.69444444444444453</v>
      </c>
      <c r="C103" s="1" t="s">
        <v>20</v>
      </c>
      <c r="D103" s="1">
        <v>8</v>
      </c>
      <c r="E103" s="1">
        <v>2</v>
      </c>
      <c r="F103" s="1" t="s">
        <v>104</v>
      </c>
      <c r="G103" s="1">
        <v>46.5</v>
      </c>
      <c r="H103" s="1">
        <f>1+COUNTIFS(A:A,A103,G:G,"&gt;"&amp;G103)</f>
        <v>6</v>
      </c>
      <c r="I103" s="2">
        <f>AVERAGEIF(A:A,A103,G:G)</f>
        <v>47.507000000000005</v>
      </c>
      <c r="J103" s="2">
        <f t="shared" si="24"/>
        <v>-1.007000000000005</v>
      </c>
      <c r="K103" s="2">
        <f t="shared" si="25"/>
        <v>88.992999999999995</v>
      </c>
      <c r="L103" s="2">
        <f t="shared" si="26"/>
        <v>208.42515333902142</v>
      </c>
      <c r="M103" s="2">
        <f>SUMIF(A:A,A103,L:L)</f>
        <v>3334.3152142527065</v>
      </c>
      <c r="N103" s="3">
        <f t="shared" si="27"/>
        <v>6.2509133044199625E-2</v>
      </c>
      <c r="O103" s="6">
        <f t="shared" si="28"/>
        <v>15.997662282292563</v>
      </c>
      <c r="P103" s="3">
        <f t="shared" si="29"/>
        <v>6.2509133044199625E-2</v>
      </c>
      <c r="Q103" s="3">
        <f>IF(ISNUMBER(P103),SUMIF(A:A,A103,P:P),"")</f>
        <v>0.93577144633799947</v>
      </c>
      <c r="R103" s="3">
        <f t="shared" si="30"/>
        <v>6.6799573003450463E-2</v>
      </c>
      <c r="S103" s="7">
        <f t="shared" si="31"/>
        <v>14.970155571927773</v>
      </c>
    </row>
    <row r="104" spans="1:19" x14ac:dyDescent="0.3">
      <c r="A104" s="1">
        <v>17</v>
      </c>
      <c r="B104" s="5">
        <v>0.69444444444444453</v>
      </c>
      <c r="C104" s="1" t="s">
        <v>20</v>
      </c>
      <c r="D104" s="1">
        <v>8</v>
      </c>
      <c r="E104" s="1">
        <v>13</v>
      </c>
      <c r="F104" s="1" t="s">
        <v>112</v>
      </c>
      <c r="G104" s="1">
        <v>43.02</v>
      </c>
      <c r="H104" s="1">
        <f>1+COUNTIFS(A:A,A104,G:G,"&gt;"&amp;G104)</f>
        <v>7</v>
      </c>
      <c r="I104" s="2">
        <f>AVERAGEIF(A:A,A104,G:G)</f>
        <v>47.507000000000005</v>
      </c>
      <c r="J104" s="2">
        <f t="shared" si="24"/>
        <v>-4.4870000000000019</v>
      </c>
      <c r="K104" s="2">
        <f t="shared" si="25"/>
        <v>85.513000000000005</v>
      </c>
      <c r="L104" s="2">
        <f t="shared" si="26"/>
        <v>169.14900282534012</v>
      </c>
      <c r="M104" s="2">
        <f>SUMIF(A:A,A104,L:L)</f>
        <v>3334.3152142527065</v>
      </c>
      <c r="N104" s="3">
        <f t="shared" si="27"/>
        <v>5.0729757673270891E-2</v>
      </c>
      <c r="O104" s="6">
        <f t="shared" si="28"/>
        <v>19.712296014512447</v>
      </c>
      <c r="P104" s="3">
        <f t="shared" si="29"/>
        <v>5.0729757673270891E-2</v>
      </c>
      <c r="Q104" s="3">
        <f>IF(ISNUMBER(P104),SUMIF(A:A,A104,P:P),"")</f>
        <v>0.93577144633799947</v>
      </c>
      <c r="R104" s="3">
        <f t="shared" si="30"/>
        <v>5.4211696533158979E-2</v>
      </c>
      <c r="S104" s="7">
        <f t="shared" si="31"/>
        <v>18.446203752143095</v>
      </c>
    </row>
    <row r="105" spans="1:19" x14ac:dyDescent="0.3">
      <c r="A105" s="1">
        <v>17</v>
      </c>
      <c r="B105" s="5">
        <v>0.69444444444444453</v>
      </c>
      <c r="C105" s="1" t="s">
        <v>20</v>
      </c>
      <c r="D105" s="1">
        <v>8</v>
      </c>
      <c r="E105" s="1">
        <v>6</v>
      </c>
      <c r="F105" s="1" t="s">
        <v>107</v>
      </c>
      <c r="G105" s="1">
        <v>33.24</v>
      </c>
      <c r="H105" s="1">
        <f>1+COUNTIFS(A:A,A105,G:G,"&gt;"&amp;G105)</f>
        <v>8</v>
      </c>
      <c r="I105" s="2">
        <f>AVERAGEIF(A:A,A105,G:G)</f>
        <v>47.507000000000005</v>
      </c>
      <c r="J105" s="2">
        <f t="shared" si="24"/>
        <v>-14.267000000000003</v>
      </c>
      <c r="K105" s="2">
        <f t="shared" si="25"/>
        <v>75.733000000000004</v>
      </c>
      <c r="L105" s="2">
        <f t="shared" si="26"/>
        <v>94.064432539257766</v>
      </c>
      <c r="M105" s="2">
        <f>SUMIF(A:A,A105,L:L)</f>
        <v>3334.3152142527065</v>
      </c>
      <c r="N105" s="3">
        <f t="shared" si="27"/>
        <v>2.8211019803159095E-2</v>
      </c>
      <c r="O105" s="6">
        <f t="shared" si="28"/>
        <v>35.447141116395201</v>
      </c>
      <c r="P105" s="3" t="str">
        <f t="shared" si="29"/>
        <v/>
      </c>
      <c r="Q105" s="3" t="str">
        <f>IF(ISNUMBER(P105),SUMIF(A:A,A105,P:P),"")</f>
        <v/>
      </c>
      <c r="R105" s="3" t="str">
        <f t="shared" si="30"/>
        <v/>
      </c>
      <c r="S105" s="7" t="str">
        <f t="shared" si="31"/>
        <v/>
      </c>
    </row>
    <row r="106" spans="1:19" x14ac:dyDescent="0.3">
      <c r="A106" s="1">
        <v>17</v>
      </c>
      <c r="B106" s="5">
        <v>0.69444444444444453</v>
      </c>
      <c r="C106" s="1" t="s">
        <v>20</v>
      </c>
      <c r="D106" s="1">
        <v>8</v>
      </c>
      <c r="E106" s="1">
        <v>8</v>
      </c>
      <c r="F106" s="1" t="s">
        <v>108</v>
      </c>
      <c r="G106" s="1">
        <v>29.04</v>
      </c>
      <c r="H106" s="1">
        <f>1+COUNTIFS(A:A,A106,G:G,"&gt;"&amp;G106)</f>
        <v>9</v>
      </c>
      <c r="I106" s="2">
        <f>AVERAGEIF(A:A,A106,G:G)</f>
        <v>47.507000000000005</v>
      </c>
      <c r="J106" s="2">
        <f t="shared" si="24"/>
        <v>-18.467000000000006</v>
      </c>
      <c r="K106" s="2">
        <f t="shared" si="25"/>
        <v>71.532999999999987</v>
      </c>
      <c r="L106" s="2">
        <f t="shared" si="26"/>
        <v>73.111085230579334</v>
      </c>
      <c r="M106" s="2">
        <f>SUMIF(A:A,A106,L:L)</f>
        <v>3334.3152142527065</v>
      </c>
      <c r="N106" s="3">
        <f t="shared" si="27"/>
        <v>2.1926866697564208E-2</v>
      </c>
      <c r="O106" s="6">
        <f t="shared" si="28"/>
        <v>45.606151293430678</v>
      </c>
      <c r="P106" s="3" t="str">
        <f t="shared" si="29"/>
        <v/>
      </c>
      <c r="Q106" s="3" t="str">
        <f>IF(ISNUMBER(P106),SUMIF(A:A,A106,P:P),"")</f>
        <v/>
      </c>
      <c r="R106" s="3" t="str">
        <f t="shared" si="30"/>
        <v/>
      </c>
      <c r="S106" s="7" t="str">
        <f t="shared" si="31"/>
        <v/>
      </c>
    </row>
    <row r="107" spans="1:19" x14ac:dyDescent="0.3">
      <c r="A107" s="1">
        <v>17</v>
      </c>
      <c r="B107" s="5">
        <v>0.69444444444444453</v>
      </c>
      <c r="C107" s="1" t="s">
        <v>20</v>
      </c>
      <c r="D107" s="1">
        <v>8</v>
      </c>
      <c r="E107" s="1">
        <v>11</v>
      </c>
      <c r="F107" s="1" t="s">
        <v>111</v>
      </c>
      <c r="G107" s="1">
        <v>21.67</v>
      </c>
      <c r="H107" s="1">
        <f>1+COUNTIFS(A:A,A107,G:G,"&gt;"&amp;G107)</f>
        <v>10</v>
      </c>
      <c r="I107" s="2">
        <f>AVERAGEIF(A:A,A107,G:G)</f>
        <v>47.507000000000005</v>
      </c>
      <c r="J107" s="2">
        <f t="shared" si="24"/>
        <v>-25.837000000000003</v>
      </c>
      <c r="K107" s="2">
        <f t="shared" si="25"/>
        <v>64.162999999999997</v>
      </c>
      <c r="L107" s="2">
        <f t="shared" si="26"/>
        <v>46.982725894817051</v>
      </c>
      <c r="M107" s="2">
        <f>SUMIF(A:A,A107,L:L)</f>
        <v>3334.3152142527065</v>
      </c>
      <c r="N107" s="3">
        <f t="shared" si="27"/>
        <v>1.4090667161277047E-2</v>
      </c>
      <c r="O107" s="6">
        <f t="shared" si="28"/>
        <v>70.968960415737286</v>
      </c>
      <c r="P107" s="3" t="str">
        <f t="shared" si="29"/>
        <v/>
      </c>
      <c r="Q107" s="3" t="str">
        <f>IF(ISNUMBER(P107),SUMIF(A:A,A107,P:P),"")</f>
        <v/>
      </c>
      <c r="R107" s="3" t="str">
        <f t="shared" si="30"/>
        <v/>
      </c>
      <c r="S107" s="7" t="str">
        <f t="shared" si="31"/>
        <v/>
      </c>
    </row>
    <row r="108" spans="1:19" x14ac:dyDescent="0.3">
      <c r="A108" s="1"/>
      <c r="B108" s="5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3"/>
      <c r="O108" s="6"/>
      <c r="P108" s="3"/>
      <c r="Q108" s="3"/>
      <c r="R108" s="3"/>
      <c r="S108" s="7"/>
    </row>
    <row r="109" spans="1:19" x14ac:dyDescent="0.3">
      <c r="A109" s="1">
        <v>19</v>
      </c>
      <c r="B109" s="5">
        <v>0.72222222222222221</v>
      </c>
      <c r="C109" s="1" t="s">
        <v>20</v>
      </c>
      <c r="D109" s="1">
        <v>9</v>
      </c>
      <c r="E109" s="1">
        <v>3</v>
      </c>
      <c r="F109" s="1" t="s">
        <v>115</v>
      </c>
      <c r="G109" s="1">
        <v>62.21</v>
      </c>
      <c r="H109" s="1">
        <f>1+COUNTIFS(A:A,A109,G:G,"&gt;"&amp;G109)</f>
        <v>1</v>
      </c>
      <c r="I109" s="2">
        <f>AVERAGEIF(A:A,A109,G:G)</f>
        <v>49.933571428571426</v>
      </c>
      <c r="J109" s="2">
        <f t="shared" ref="J109:J122" si="32">G109-I109</f>
        <v>12.276428571428575</v>
      </c>
      <c r="K109" s="2">
        <f t="shared" ref="K109:K122" si="33">90+J109</f>
        <v>102.27642857142857</v>
      </c>
      <c r="L109" s="2">
        <f t="shared" ref="L109:L122" si="34">EXP(0.06*K109)</f>
        <v>462.47186112265138</v>
      </c>
      <c r="M109" s="2">
        <f>SUMIF(A:A,A109,L:L)</f>
        <v>3560.2076592516901</v>
      </c>
      <c r="N109" s="3">
        <f t="shared" ref="N109:N122" si="35">L109/M109</f>
        <v>0.12990024891409199</v>
      </c>
      <c r="O109" s="6">
        <f t="shared" ref="O109:O122" si="36">1/N109</f>
        <v>7.6982146559344802</v>
      </c>
      <c r="P109" s="3">
        <f t="shared" ref="P109:P122" si="37">IF(O109&gt;21,"",N109)</f>
        <v>0.12990024891409199</v>
      </c>
      <c r="Q109" s="3">
        <f>IF(ISNUMBER(P109),SUMIF(A:A,A109,P:P),"")</f>
        <v>0.82779390247517259</v>
      </c>
      <c r="R109" s="3">
        <f t="shared" ref="R109:R122" si="38">IFERROR(P109*(1/Q109),"")</f>
        <v>0.15692341840847032</v>
      </c>
      <c r="S109" s="7">
        <f t="shared" ref="S109:S122" si="39">IFERROR(1/R109,"")</f>
        <v>6.3725351521275719</v>
      </c>
    </row>
    <row r="110" spans="1:19" x14ac:dyDescent="0.3">
      <c r="A110" s="1">
        <v>19</v>
      </c>
      <c r="B110" s="5">
        <v>0.72222222222222221</v>
      </c>
      <c r="C110" s="1" t="s">
        <v>20</v>
      </c>
      <c r="D110" s="1">
        <v>9</v>
      </c>
      <c r="E110" s="1">
        <v>2</v>
      </c>
      <c r="F110" s="1" t="s">
        <v>114</v>
      </c>
      <c r="G110" s="1">
        <v>59.71</v>
      </c>
      <c r="H110" s="1">
        <f>1+COUNTIFS(A:A,A110,G:G,"&gt;"&amp;G110)</f>
        <v>2</v>
      </c>
      <c r="I110" s="2">
        <f>AVERAGEIF(A:A,A110,G:G)</f>
        <v>49.933571428571426</v>
      </c>
      <c r="J110" s="2">
        <f t="shared" si="32"/>
        <v>9.7764285714285748</v>
      </c>
      <c r="K110" s="2">
        <f t="shared" si="33"/>
        <v>99.776428571428568</v>
      </c>
      <c r="L110" s="2">
        <f t="shared" si="34"/>
        <v>398.05321974040783</v>
      </c>
      <c r="M110" s="2">
        <f>SUMIF(A:A,A110,L:L)</f>
        <v>3560.2076592516901</v>
      </c>
      <c r="N110" s="3">
        <f t="shared" si="35"/>
        <v>0.1118061803799595</v>
      </c>
      <c r="O110" s="6">
        <f t="shared" si="36"/>
        <v>8.9440493951374016</v>
      </c>
      <c r="P110" s="3">
        <f t="shared" si="37"/>
        <v>0.1118061803799595</v>
      </c>
      <c r="Q110" s="3">
        <f>IF(ISNUMBER(P110),SUMIF(A:A,A110,P:P),"")</f>
        <v>0.82779390247517259</v>
      </c>
      <c r="R110" s="3">
        <f t="shared" si="38"/>
        <v>0.13506523791205724</v>
      </c>
      <c r="S110" s="7">
        <f t="shared" si="39"/>
        <v>7.403829552731497</v>
      </c>
    </row>
    <row r="111" spans="1:19" x14ac:dyDescent="0.3">
      <c r="A111" s="1">
        <v>19</v>
      </c>
      <c r="B111" s="5">
        <v>0.72222222222222221</v>
      </c>
      <c r="C111" s="1" t="s">
        <v>20</v>
      </c>
      <c r="D111" s="1">
        <v>9</v>
      </c>
      <c r="E111" s="1">
        <v>13</v>
      </c>
      <c r="F111" s="1" t="s">
        <v>121</v>
      </c>
      <c r="G111" s="1">
        <v>59.6</v>
      </c>
      <c r="H111" s="1">
        <f>1+COUNTIFS(A:A,A111,G:G,"&gt;"&amp;G111)</f>
        <v>3</v>
      </c>
      <c r="I111" s="2">
        <f>AVERAGEIF(A:A,A111,G:G)</f>
        <v>49.933571428571426</v>
      </c>
      <c r="J111" s="2">
        <f t="shared" si="32"/>
        <v>9.6664285714285754</v>
      </c>
      <c r="K111" s="2">
        <f t="shared" si="33"/>
        <v>99.666428571428582</v>
      </c>
      <c r="L111" s="2">
        <f t="shared" si="34"/>
        <v>395.43471904755864</v>
      </c>
      <c r="M111" s="2">
        <f>SUMIF(A:A,A111,L:L)</f>
        <v>3560.2076592516901</v>
      </c>
      <c r="N111" s="3">
        <f t="shared" si="35"/>
        <v>0.11107068937958353</v>
      </c>
      <c r="O111" s="6">
        <f t="shared" si="36"/>
        <v>9.0032753518122579</v>
      </c>
      <c r="P111" s="3">
        <f t="shared" si="37"/>
        <v>0.11107068937958353</v>
      </c>
      <c r="Q111" s="3">
        <f>IF(ISNUMBER(P111),SUMIF(A:A,A111,P:P),"")</f>
        <v>0.82779390247517259</v>
      </c>
      <c r="R111" s="3">
        <f t="shared" si="38"/>
        <v>0.13417674260159798</v>
      </c>
      <c r="S111" s="7">
        <f t="shared" si="39"/>
        <v>7.4528564385352016</v>
      </c>
    </row>
    <row r="112" spans="1:19" x14ac:dyDescent="0.3">
      <c r="A112" s="1">
        <v>19</v>
      </c>
      <c r="B112" s="5">
        <v>0.72222222222222221</v>
      </c>
      <c r="C112" s="1" t="s">
        <v>20</v>
      </c>
      <c r="D112" s="1">
        <v>9</v>
      </c>
      <c r="E112" s="1">
        <v>6</v>
      </c>
      <c r="F112" s="1" t="s">
        <v>116</v>
      </c>
      <c r="G112" s="1">
        <v>58.56</v>
      </c>
      <c r="H112" s="1">
        <f>1+COUNTIFS(A:A,A112,G:G,"&gt;"&amp;G112)</f>
        <v>4</v>
      </c>
      <c r="I112" s="2">
        <f>AVERAGEIF(A:A,A112,G:G)</f>
        <v>49.933571428571426</v>
      </c>
      <c r="J112" s="2">
        <f t="shared" si="32"/>
        <v>8.6264285714285762</v>
      </c>
      <c r="K112" s="2">
        <f t="shared" si="33"/>
        <v>98.626428571428576</v>
      </c>
      <c r="L112" s="2">
        <f t="shared" si="34"/>
        <v>371.51369007475387</v>
      </c>
      <c r="M112" s="2">
        <f>SUMIF(A:A,A112,L:L)</f>
        <v>3560.2076592516901</v>
      </c>
      <c r="N112" s="3">
        <f t="shared" si="35"/>
        <v>0.1043516911462522</v>
      </c>
      <c r="O112" s="6">
        <f t="shared" si="36"/>
        <v>9.5829783783615756</v>
      </c>
      <c r="P112" s="3">
        <f t="shared" si="37"/>
        <v>0.1043516911462522</v>
      </c>
      <c r="Q112" s="3">
        <f>IF(ISNUMBER(P112),SUMIF(A:A,A112,P:P),"")</f>
        <v>0.82779390247517259</v>
      </c>
      <c r="R112" s="3">
        <f t="shared" si="38"/>
        <v>0.12605999009443289</v>
      </c>
      <c r="S112" s="7">
        <f t="shared" si="39"/>
        <v>7.9327310691591304</v>
      </c>
    </row>
    <row r="113" spans="1:19" x14ac:dyDescent="0.3">
      <c r="A113" s="1">
        <v>19</v>
      </c>
      <c r="B113" s="5">
        <v>0.72222222222222221</v>
      </c>
      <c r="C113" s="1" t="s">
        <v>20</v>
      </c>
      <c r="D113" s="1">
        <v>9</v>
      </c>
      <c r="E113" s="1">
        <v>7</v>
      </c>
      <c r="F113" s="1" t="s">
        <v>117</v>
      </c>
      <c r="G113" s="1">
        <v>58.13</v>
      </c>
      <c r="H113" s="1">
        <f>1+COUNTIFS(A:A,A113,G:G,"&gt;"&amp;G113)</f>
        <v>5</v>
      </c>
      <c r="I113" s="2">
        <f>AVERAGEIF(A:A,A113,G:G)</f>
        <v>49.933571428571426</v>
      </c>
      <c r="J113" s="2">
        <f t="shared" si="32"/>
        <v>8.1964285714285765</v>
      </c>
      <c r="K113" s="2">
        <f t="shared" si="33"/>
        <v>98.196428571428584</v>
      </c>
      <c r="L113" s="2">
        <f t="shared" si="34"/>
        <v>362.05122751482378</v>
      </c>
      <c r="M113" s="2">
        <f>SUMIF(A:A,A113,L:L)</f>
        <v>3560.2076592516901</v>
      </c>
      <c r="N113" s="3">
        <f t="shared" si="35"/>
        <v>0.10169385108028285</v>
      </c>
      <c r="O113" s="6">
        <f t="shared" si="36"/>
        <v>9.8334362341194428</v>
      </c>
      <c r="P113" s="3">
        <f t="shared" si="37"/>
        <v>0.10169385108028285</v>
      </c>
      <c r="Q113" s="3">
        <f>IF(ISNUMBER(P113),SUMIF(A:A,A113,P:P),"")</f>
        <v>0.82779390247517259</v>
      </c>
      <c r="R113" s="3">
        <f t="shared" si="38"/>
        <v>0.12284923913574355</v>
      </c>
      <c r="S113" s="7">
        <f t="shared" si="39"/>
        <v>8.1400585549824971</v>
      </c>
    </row>
    <row r="114" spans="1:19" x14ac:dyDescent="0.3">
      <c r="A114" s="1">
        <v>19</v>
      </c>
      <c r="B114" s="5">
        <v>0.72222222222222221</v>
      </c>
      <c r="C114" s="1" t="s">
        <v>20</v>
      </c>
      <c r="D114" s="1">
        <v>9</v>
      </c>
      <c r="E114" s="1">
        <v>1</v>
      </c>
      <c r="F114" s="1" t="s">
        <v>113</v>
      </c>
      <c r="G114" s="1">
        <v>54.71</v>
      </c>
      <c r="H114" s="1">
        <f>1+COUNTIFS(A:A,A114,G:G,"&gt;"&amp;G114)</f>
        <v>6</v>
      </c>
      <c r="I114" s="2">
        <f>AVERAGEIF(A:A,A114,G:G)</f>
        <v>49.933571428571426</v>
      </c>
      <c r="J114" s="2">
        <f t="shared" si="32"/>
        <v>4.7764285714285748</v>
      </c>
      <c r="K114" s="2">
        <f t="shared" si="33"/>
        <v>94.776428571428568</v>
      </c>
      <c r="L114" s="2">
        <f t="shared" si="34"/>
        <v>294.88507798471784</v>
      </c>
      <c r="M114" s="2">
        <f>SUMIF(A:A,A114,L:L)</f>
        <v>3560.2076592516901</v>
      </c>
      <c r="N114" s="3">
        <f t="shared" si="35"/>
        <v>8.2828055610300808E-2</v>
      </c>
      <c r="O114" s="6">
        <f t="shared" si="36"/>
        <v>12.073203851421043</v>
      </c>
      <c r="P114" s="3">
        <f t="shared" si="37"/>
        <v>8.2828055610300808E-2</v>
      </c>
      <c r="Q114" s="3">
        <f>IF(ISNUMBER(P114),SUMIF(A:A,A114,P:P),"")</f>
        <v>0.82779390247517259</v>
      </c>
      <c r="R114" s="3">
        <f t="shared" si="38"/>
        <v>0.10005878922596317</v>
      </c>
      <c r="S114" s="7">
        <f t="shared" si="39"/>
        <v>9.9941245315461078</v>
      </c>
    </row>
    <row r="115" spans="1:19" x14ac:dyDescent="0.3">
      <c r="A115" s="1">
        <v>19</v>
      </c>
      <c r="B115" s="5">
        <v>0.72222222222222221</v>
      </c>
      <c r="C115" s="1" t="s">
        <v>20</v>
      </c>
      <c r="D115" s="1">
        <v>9</v>
      </c>
      <c r="E115" s="1">
        <v>18</v>
      </c>
      <c r="F115" s="1" t="s">
        <v>124</v>
      </c>
      <c r="G115" s="1">
        <v>52.59</v>
      </c>
      <c r="H115" s="1">
        <f>1+COUNTIFS(A:A,A115,G:G,"&gt;"&amp;G115)</f>
        <v>7</v>
      </c>
      <c r="I115" s="2">
        <f>AVERAGEIF(A:A,A115,G:G)</f>
        <v>49.933571428571426</v>
      </c>
      <c r="J115" s="2">
        <f t="shared" si="32"/>
        <v>2.6564285714285774</v>
      </c>
      <c r="K115" s="2">
        <f t="shared" si="33"/>
        <v>92.656428571428577</v>
      </c>
      <c r="L115" s="2">
        <f t="shared" si="34"/>
        <v>259.6632798779923</v>
      </c>
      <c r="M115" s="2">
        <f>SUMIF(A:A,A115,L:L)</f>
        <v>3560.2076592516901</v>
      </c>
      <c r="N115" s="3">
        <f t="shared" si="35"/>
        <v>7.2934869179111364E-2</v>
      </c>
      <c r="O115" s="6">
        <f t="shared" si="36"/>
        <v>13.710863010451538</v>
      </c>
      <c r="P115" s="3">
        <f t="shared" si="37"/>
        <v>7.2934869179111364E-2</v>
      </c>
      <c r="Q115" s="3">
        <f>IF(ISNUMBER(P115),SUMIF(A:A,A115,P:P),"")</f>
        <v>0.82779390247517259</v>
      </c>
      <c r="R115" s="3">
        <f t="shared" si="38"/>
        <v>8.8107521644010714E-2</v>
      </c>
      <c r="S115" s="7">
        <f t="shared" si="39"/>
        <v>11.349768797724172</v>
      </c>
    </row>
    <row r="116" spans="1:19" x14ac:dyDescent="0.3">
      <c r="A116" s="1">
        <v>19</v>
      </c>
      <c r="B116" s="5">
        <v>0.72222222222222221</v>
      </c>
      <c r="C116" s="1" t="s">
        <v>20</v>
      </c>
      <c r="D116" s="1">
        <v>9</v>
      </c>
      <c r="E116" s="1">
        <v>14</v>
      </c>
      <c r="F116" s="1" t="s">
        <v>122</v>
      </c>
      <c r="G116" s="1">
        <v>49.61</v>
      </c>
      <c r="H116" s="1">
        <f>1+COUNTIFS(A:A,A116,G:G,"&gt;"&amp;G116)</f>
        <v>8</v>
      </c>
      <c r="I116" s="2">
        <f>AVERAGEIF(A:A,A116,G:G)</f>
        <v>49.933571428571426</v>
      </c>
      <c r="J116" s="2">
        <f t="shared" si="32"/>
        <v>-0.32357142857142662</v>
      </c>
      <c r="K116" s="2">
        <f t="shared" si="33"/>
        <v>89.676428571428573</v>
      </c>
      <c r="L116" s="2">
        <f t="shared" si="34"/>
        <v>217.14942570521481</v>
      </c>
      <c r="M116" s="2">
        <f>SUMIF(A:A,A116,L:L)</f>
        <v>3560.2076592516901</v>
      </c>
      <c r="N116" s="3">
        <f t="shared" si="35"/>
        <v>6.0993471866991271E-2</v>
      </c>
      <c r="O116" s="6">
        <f t="shared" si="36"/>
        <v>16.395197213575649</v>
      </c>
      <c r="P116" s="3">
        <f t="shared" si="37"/>
        <v>6.0993471866991271E-2</v>
      </c>
      <c r="Q116" s="3">
        <f>IF(ISNUMBER(P116),SUMIF(A:A,A116,P:P),"")</f>
        <v>0.82779390247517259</v>
      </c>
      <c r="R116" s="3">
        <f t="shared" si="38"/>
        <v>7.368195354497746E-2</v>
      </c>
      <c r="S116" s="7">
        <f t="shared" si="39"/>
        <v>13.571844283275862</v>
      </c>
    </row>
    <row r="117" spans="1:19" x14ac:dyDescent="0.3">
      <c r="A117" s="1">
        <v>19</v>
      </c>
      <c r="B117" s="5">
        <v>0.72222222222222221</v>
      </c>
      <c r="C117" s="1" t="s">
        <v>20</v>
      </c>
      <c r="D117" s="1">
        <v>9</v>
      </c>
      <c r="E117" s="1">
        <v>20</v>
      </c>
      <c r="F117" s="1" t="s">
        <v>126</v>
      </c>
      <c r="G117" s="1">
        <v>47.02</v>
      </c>
      <c r="H117" s="1">
        <f>1+COUNTIFS(A:A,A117,G:G,"&gt;"&amp;G117)</f>
        <v>9</v>
      </c>
      <c r="I117" s="2">
        <f>AVERAGEIF(A:A,A117,G:G)</f>
        <v>49.933571428571426</v>
      </c>
      <c r="J117" s="2">
        <f t="shared" si="32"/>
        <v>-2.9135714285714229</v>
      </c>
      <c r="K117" s="2">
        <f t="shared" si="33"/>
        <v>87.08642857142857</v>
      </c>
      <c r="L117" s="2">
        <f t="shared" si="34"/>
        <v>185.89569080583556</v>
      </c>
      <c r="M117" s="2">
        <f>SUMIF(A:A,A117,L:L)</f>
        <v>3560.2076592516901</v>
      </c>
      <c r="N117" s="3">
        <f t="shared" si="35"/>
        <v>5.2214844918599061E-2</v>
      </c>
      <c r="O117" s="6">
        <f t="shared" si="36"/>
        <v>19.151641675063129</v>
      </c>
      <c r="P117" s="3">
        <f t="shared" si="37"/>
        <v>5.2214844918599061E-2</v>
      </c>
      <c r="Q117" s="3">
        <f>IF(ISNUMBER(P117),SUMIF(A:A,A117,P:P),"")</f>
        <v>0.82779390247517259</v>
      </c>
      <c r="R117" s="3">
        <f t="shared" si="38"/>
        <v>6.3077107432746651E-2</v>
      </c>
      <c r="S117" s="7">
        <f t="shared" si="39"/>
        <v>15.853612201006657</v>
      </c>
    </row>
    <row r="118" spans="1:19" x14ac:dyDescent="0.3">
      <c r="A118" s="1">
        <v>19</v>
      </c>
      <c r="B118" s="5">
        <v>0.72222222222222221</v>
      </c>
      <c r="C118" s="1" t="s">
        <v>20</v>
      </c>
      <c r="D118" s="1">
        <v>9</v>
      </c>
      <c r="E118" s="1">
        <v>8</v>
      </c>
      <c r="F118" s="1" t="s">
        <v>118</v>
      </c>
      <c r="G118" s="1">
        <v>44.08</v>
      </c>
      <c r="H118" s="1">
        <f>1+COUNTIFS(A:A,A118,G:G,"&gt;"&amp;G118)</f>
        <v>10</v>
      </c>
      <c r="I118" s="2">
        <f>AVERAGEIF(A:A,A118,G:G)</f>
        <v>49.933571428571426</v>
      </c>
      <c r="J118" s="2">
        <f t="shared" si="32"/>
        <v>-5.8535714285714278</v>
      </c>
      <c r="K118" s="2">
        <f t="shared" si="33"/>
        <v>84.146428571428572</v>
      </c>
      <c r="L118" s="2">
        <f t="shared" si="34"/>
        <v>155.83312361688303</v>
      </c>
      <c r="M118" s="2">
        <f>SUMIF(A:A,A118,L:L)</f>
        <v>3560.2076592516901</v>
      </c>
      <c r="N118" s="3">
        <f t="shared" si="35"/>
        <v>4.3770796125312858E-2</v>
      </c>
      <c r="O118" s="6">
        <f t="shared" si="36"/>
        <v>22.84628310476846</v>
      </c>
      <c r="P118" s="3" t="str">
        <f t="shared" si="37"/>
        <v/>
      </c>
      <c r="Q118" s="3" t="str">
        <f>IF(ISNUMBER(P118),SUMIF(A:A,A118,P:P),"")</f>
        <v/>
      </c>
      <c r="R118" s="3" t="str">
        <f t="shared" si="38"/>
        <v/>
      </c>
      <c r="S118" s="7" t="str">
        <f t="shared" si="39"/>
        <v/>
      </c>
    </row>
    <row r="119" spans="1:19" x14ac:dyDescent="0.3">
      <c r="A119" s="1">
        <v>19</v>
      </c>
      <c r="B119" s="5">
        <v>0.72222222222222221</v>
      </c>
      <c r="C119" s="1" t="s">
        <v>20</v>
      </c>
      <c r="D119" s="1">
        <v>9</v>
      </c>
      <c r="E119" s="1">
        <v>19</v>
      </c>
      <c r="F119" s="1" t="s">
        <v>125</v>
      </c>
      <c r="G119" s="1">
        <v>42.77</v>
      </c>
      <c r="H119" s="1">
        <f>1+COUNTIFS(A:A,A119,G:G,"&gt;"&amp;G119)</f>
        <v>11</v>
      </c>
      <c r="I119" s="2">
        <f>AVERAGEIF(A:A,A119,G:G)</f>
        <v>49.933571428571426</v>
      </c>
      <c r="J119" s="2">
        <f t="shared" si="32"/>
        <v>-7.1635714285714229</v>
      </c>
      <c r="K119" s="2">
        <f t="shared" si="33"/>
        <v>82.83642857142857</v>
      </c>
      <c r="L119" s="2">
        <f t="shared" si="34"/>
        <v>144.05363770531403</v>
      </c>
      <c r="M119" s="2">
        <f>SUMIF(A:A,A119,L:L)</f>
        <v>3560.2076592516901</v>
      </c>
      <c r="N119" s="3">
        <f t="shared" si="35"/>
        <v>4.0462144765901729E-2</v>
      </c>
      <c r="O119" s="6">
        <f t="shared" si="36"/>
        <v>24.714458558378752</v>
      </c>
      <c r="P119" s="3" t="str">
        <f t="shared" si="37"/>
        <v/>
      </c>
      <c r="Q119" s="3" t="str">
        <f>IF(ISNUMBER(P119),SUMIF(A:A,A119,P:P),"")</f>
        <v/>
      </c>
      <c r="R119" s="3" t="str">
        <f t="shared" si="38"/>
        <v/>
      </c>
      <c r="S119" s="7" t="str">
        <f t="shared" si="39"/>
        <v/>
      </c>
    </row>
    <row r="120" spans="1:19" x14ac:dyDescent="0.3">
      <c r="A120" s="1">
        <v>19</v>
      </c>
      <c r="B120" s="5">
        <v>0.72222222222222221</v>
      </c>
      <c r="C120" s="1" t="s">
        <v>20</v>
      </c>
      <c r="D120" s="1">
        <v>9</v>
      </c>
      <c r="E120" s="1">
        <v>12</v>
      </c>
      <c r="F120" s="1" t="s">
        <v>120</v>
      </c>
      <c r="G120" s="1">
        <v>40.520000000000003</v>
      </c>
      <c r="H120" s="1">
        <f>1+COUNTIFS(A:A,A120,G:G,"&gt;"&amp;G120)</f>
        <v>12</v>
      </c>
      <c r="I120" s="2">
        <f>AVERAGEIF(A:A,A120,G:G)</f>
        <v>49.933571428571426</v>
      </c>
      <c r="J120" s="2">
        <f t="shared" si="32"/>
        <v>-9.4135714285714229</v>
      </c>
      <c r="K120" s="2">
        <f t="shared" si="33"/>
        <v>80.58642857142857</v>
      </c>
      <c r="L120" s="2">
        <f t="shared" si="34"/>
        <v>125.86195539967628</v>
      </c>
      <c r="M120" s="2">
        <f>SUMIF(A:A,A120,L:L)</f>
        <v>3560.2076592516901</v>
      </c>
      <c r="N120" s="3">
        <f t="shared" si="35"/>
        <v>3.535241970299307E-2</v>
      </c>
      <c r="O120" s="6">
        <f t="shared" si="36"/>
        <v>28.286606925390632</v>
      </c>
      <c r="P120" s="3" t="str">
        <f t="shared" si="37"/>
        <v/>
      </c>
      <c r="Q120" s="3" t="str">
        <f>IF(ISNUMBER(P120),SUMIF(A:A,A120,P:P),"")</f>
        <v/>
      </c>
      <c r="R120" s="3" t="str">
        <f t="shared" si="38"/>
        <v/>
      </c>
      <c r="S120" s="7" t="str">
        <f t="shared" si="39"/>
        <v/>
      </c>
    </row>
    <row r="121" spans="1:19" x14ac:dyDescent="0.3">
      <c r="A121" s="1">
        <v>19</v>
      </c>
      <c r="B121" s="5">
        <v>0.72222222222222221</v>
      </c>
      <c r="C121" s="1" t="s">
        <v>20</v>
      </c>
      <c r="D121" s="1">
        <v>9</v>
      </c>
      <c r="E121" s="1">
        <v>11</v>
      </c>
      <c r="F121" s="1" t="s">
        <v>119</v>
      </c>
      <c r="G121" s="1">
        <v>40.04</v>
      </c>
      <c r="H121" s="1">
        <f>1+COUNTIFS(A:A,A121,G:G,"&gt;"&amp;G121)</f>
        <v>13</v>
      </c>
      <c r="I121" s="2">
        <f>AVERAGEIF(A:A,A121,G:G)</f>
        <v>49.933571428571426</v>
      </c>
      <c r="J121" s="2">
        <f t="shared" si="32"/>
        <v>-9.8935714285714269</v>
      </c>
      <c r="K121" s="2">
        <f t="shared" si="33"/>
        <v>80.10642857142858</v>
      </c>
      <c r="L121" s="2">
        <f t="shared" si="34"/>
        <v>122.28883104580268</v>
      </c>
      <c r="M121" s="2">
        <f>SUMIF(A:A,A121,L:L)</f>
        <v>3560.2076592516901</v>
      </c>
      <c r="N121" s="3">
        <f t="shared" si="35"/>
        <v>3.4348791629616973E-2</v>
      </c>
      <c r="O121" s="6">
        <f t="shared" si="36"/>
        <v>29.113105659814767</v>
      </c>
      <c r="P121" s="3" t="str">
        <f t="shared" si="37"/>
        <v/>
      </c>
      <c r="Q121" s="3" t="str">
        <f>IF(ISNUMBER(P121),SUMIF(A:A,A121,P:P),"")</f>
        <v/>
      </c>
      <c r="R121" s="3" t="str">
        <f t="shared" si="38"/>
        <v/>
      </c>
      <c r="S121" s="7" t="str">
        <f t="shared" si="39"/>
        <v/>
      </c>
    </row>
    <row r="122" spans="1:19" x14ac:dyDescent="0.3">
      <c r="A122" s="1">
        <v>19</v>
      </c>
      <c r="B122" s="5">
        <v>0.72222222222222221</v>
      </c>
      <c r="C122" s="1" t="s">
        <v>20</v>
      </c>
      <c r="D122" s="1">
        <v>9</v>
      </c>
      <c r="E122" s="1">
        <v>16</v>
      </c>
      <c r="F122" s="1" t="s">
        <v>123</v>
      </c>
      <c r="G122" s="1">
        <v>29.52</v>
      </c>
      <c r="H122" s="1">
        <f>1+COUNTIFS(A:A,A122,G:G,"&gt;"&amp;G122)</f>
        <v>14</v>
      </c>
      <c r="I122" s="2">
        <f>AVERAGEIF(A:A,A122,G:G)</f>
        <v>49.933571428571426</v>
      </c>
      <c r="J122" s="2">
        <f t="shared" si="32"/>
        <v>-20.413571428571426</v>
      </c>
      <c r="K122" s="2">
        <f t="shared" si="33"/>
        <v>69.58642857142857</v>
      </c>
      <c r="L122" s="2">
        <f t="shared" si="34"/>
        <v>65.051919610057411</v>
      </c>
      <c r="M122" s="2">
        <f>SUMIF(A:A,A122,L:L)</f>
        <v>3560.2076592516901</v>
      </c>
      <c r="N122" s="3">
        <f t="shared" si="35"/>
        <v>1.8271945301002606E-2</v>
      </c>
      <c r="O122" s="6">
        <f t="shared" si="36"/>
        <v>54.728710245489225</v>
      </c>
      <c r="P122" s="3" t="str">
        <f t="shared" si="37"/>
        <v/>
      </c>
      <c r="Q122" s="3" t="str">
        <f>IF(ISNUMBER(P122),SUMIF(A:A,A122,P:P),"")</f>
        <v/>
      </c>
      <c r="R122" s="3" t="str">
        <f t="shared" si="38"/>
        <v/>
      </c>
      <c r="S122" s="7" t="str">
        <f t="shared" si="39"/>
        <v/>
      </c>
    </row>
  </sheetData>
  <autoFilter ref="A7:S53" xr:uid="{00000000-0009-0000-0000-000000000000}"/>
  <sortState xmlns:xlrd2="http://schemas.microsoft.com/office/spreadsheetml/2017/richdata2" ref="A8:T122">
    <sortCondition ref="B8:B122"/>
    <sortCondition ref="H8:H12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59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58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2" manualBreakCount="2">
    <brk id="54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27092022 -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2022-09-26T22:38:37Z</cp:lastPrinted>
  <dcterms:created xsi:type="dcterms:W3CDTF">2016-03-11T05:58:01Z</dcterms:created>
  <dcterms:modified xsi:type="dcterms:W3CDTF">2022-09-26T22:38:47Z</dcterms:modified>
</cp:coreProperties>
</file>