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0C3CDF63-9B3D-4BCF-8F6E-0DB017ED0E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306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23062022 - PREMIUM'!$A$8:$S$24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I34" i="1"/>
  <c r="J34" i="1" s="1"/>
  <c r="K34" i="1" s="1"/>
  <c r="L34" i="1" s="1"/>
  <c r="H35" i="1"/>
  <c r="I35" i="1"/>
  <c r="J35" i="1" s="1"/>
  <c r="K35" i="1" s="1"/>
  <c r="L35" i="1" s="1"/>
  <c r="H43" i="1"/>
  <c r="I43" i="1"/>
  <c r="J43" i="1" s="1"/>
  <c r="K43" i="1" s="1"/>
  <c r="L43" i="1" s="1"/>
  <c r="H40" i="1"/>
  <c r="I40" i="1"/>
  <c r="J40" i="1" s="1"/>
  <c r="K40" i="1" s="1"/>
  <c r="L40" i="1"/>
  <c r="H38" i="1"/>
  <c r="I38" i="1"/>
  <c r="J38" i="1" s="1"/>
  <c r="K38" i="1" s="1"/>
  <c r="L38" i="1" s="1"/>
  <c r="H37" i="1"/>
  <c r="I37" i="1"/>
  <c r="J37" i="1" s="1"/>
  <c r="K37" i="1" s="1"/>
  <c r="L37" i="1" s="1"/>
  <c r="H39" i="1"/>
  <c r="I39" i="1"/>
  <c r="J39" i="1" s="1"/>
  <c r="K39" i="1" s="1"/>
  <c r="L39" i="1" s="1"/>
  <c r="H41" i="1"/>
  <c r="I41" i="1"/>
  <c r="J41" i="1" s="1"/>
  <c r="K41" i="1" s="1"/>
  <c r="L41" i="1" s="1"/>
  <c r="H36" i="1"/>
  <c r="I36" i="1"/>
  <c r="J36" i="1" s="1"/>
  <c r="K36" i="1" s="1"/>
  <c r="L36" i="1" s="1"/>
  <c r="H44" i="1"/>
  <c r="I44" i="1"/>
  <c r="J44" i="1" s="1"/>
  <c r="K44" i="1" s="1"/>
  <c r="L44" i="1" s="1"/>
  <c r="H42" i="1"/>
  <c r="I42" i="1"/>
  <c r="J42" i="1" s="1"/>
  <c r="K42" i="1" s="1"/>
  <c r="L42" i="1" s="1"/>
  <c r="H45" i="1"/>
  <c r="I45" i="1"/>
  <c r="J45" i="1" s="1"/>
  <c r="K45" i="1" s="1"/>
  <c r="L45" i="1" s="1"/>
  <c r="H51" i="1"/>
  <c r="I51" i="1"/>
  <c r="J51" i="1" s="1"/>
  <c r="K51" i="1" s="1"/>
  <c r="L51" i="1" s="1"/>
  <c r="H46" i="1"/>
  <c r="I46" i="1"/>
  <c r="J46" i="1" s="1"/>
  <c r="K46" i="1" s="1"/>
  <c r="L46" i="1" s="1"/>
  <c r="H55" i="1"/>
  <c r="I55" i="1"/>
  <c r="J55" i="1" s="1"/>
  <c r="K55" i="1" s="1"/>
  <c r="L55" i="1" s="1"/>
  <c r="H47" i="1"/>
  <c r="I47" i="1"/>
  <c r="J47" i="1" s="1"/>
  <c r="K47" i="1" s="1"/>
  <c r="L47" i="1" s="1"/>
  <c r="H52" i="1"/>
  <c r="I52" i="1"/>
  <c r="J52" i="1" s="1"/>
  <c r="K52" i="1" s="1"/>
  <c r="L52" i="1" s="1"/>
  <c r="H48" i="1"/>
  <c r="I48" i="1"/>
  <c r="J48" i="1" s="1"/>
  <c r="K48" i="1" s="1"/>
  <c r="L48" i="1" s="1"/>
  <c r="H50" i="1"/>
  <c r="I50" i="1"/>
  <c r="J50" i="1" s="1"/>
  <c r="K50" i="1" s="1"/>
  <c r="L50" i="1" s="1"/>
  <c r="H53" i="1"/>
  <c r="I53" i="1"/>
  <c r="J53" i="1" s="1"/>
  <c r="K53" i="1" s="1"/>
  <c r="L53" i="1" s="1"/>
  <c r="H49" i="1"/>
  <c r="I49" i="1"/>
  <c r="J49" i="1" s="1"/>
  <c r="K49" i="1" s="1"/>
  <c r="L49" i="1" s="1"/>
  <c r="H54" i="1"/>
  <c r="I54" i="1"/>
  <c r="J54" i="1" s="1"/>
  <c r="K54" i="1" s="1"/>
  <c r="L54" i="1" s="1"/>
  <c r="H57" i="1"/>
  <c r="I57" i="1"/>
  <c r="J57" i="1" s="1"/>
  <c r="K57" i="1" s="1"/>
  <c r="L57" i="1" s="1"/>
  <c r="H56" i="1"/>
  <c r="I56" i="1"/>
  <c r="J56" i="1" s="1"/>
  <c r="K56" i="1" s="1"/>
  <c r="L56" i="1" s="1"/>
  <c r="H59" i="1"/>
  <c r="I59" i="1"/>
  <c r="J59" i="1" s="1"/>
  <c r="K59" i="1" s="1"/>
  <c r="L59" i="1" s="1"/>
  <c r="H63" i="1"/>
  <c r="I63" i="1"/>
  <c r="J63" i="1" s="1"/>
  <c r="K63" i="1" s="1"/>
  <c r="L63" i="1"/>
  <c r="H64" i="1"/>
  <c r="I64" i="1"/>
  <c r="J64" i="1" s="1"/>
  <c r="K64" i="1" s="1"/>
  <c r="L64" i="1" s="1"/>
  <c r="H61" i="1"/>
  <c r="I61" i="1"/>
  <c r="J61" i="1" s="1"/>
  <c r="K61" i="1" s="1"/>
  <c r="L61" i="1" s="1"/>
  <c r="H66" i="1"/>
  <c r="I66" i="1"/>
  <c r="J66" i="1" s="1"/>
  <c r="K66" i="1" s="1"/>
  <c r="L66" i="1" s="1"/>
  <c r="H60" i="1"/>
  <c r="I60" i="1"/>
  <c r="J60" i="1" s="1"/>
  <c r="K60" i="1" s="1"/>
  <c r="L60" i="1" s="1"/>
  <c r="H69" i="1"/>
  <c r="I69" i="1"/>
  <c r="J69" i="1" s="1"/>
  <c r="K69" i="1" s="1"/>
  <c r="L69" i="1" s="1"/>
  <c r="H62" i="1"/>
  <c r="I62" i="1"/>
  <c r="J62" i="1" s="1"/>
  <c r="K62" i="1" s="1"/>
  <c r="L62" i="1" s="1"/>
  <c r="H68" i="1"/>
  <c r="I68" i="1"/>
  <c r="J68" i="1" s="1"/>
  <c r="K68" i="1" s="1"/>
  <c r="L68" i="1" s="1"/>
  <c r="H67" i="1"/>
  <c r="I67" i="1"/>
  <c r="J67" i="1" s="1"/>
  <c r="K67" i="1" s="1"/>
  <c r="L67" i="1" s="1"/>
  <c r="H58" i="1"/>
  <c r="I58" i="1"/>
  <c r="J58" i="1" s="1"/>
  <c r="K58" i="1" s="1"/>
  <c r="L58" i="1" s="1"/>
  <c r="H70" i="1"/>
  <c r="I70" i="1"/>
  <c r="J70" i="1" s="1"/>
  <c r="K70" i="1" s="1"/>
  <c r="L70" i="1" s="1"/>
  <c r="H65" i="1"/>
  <c r="I65" i="1"/>
  <c r="J65" i="1" s="1"/>
  <c r="K65" i="1" s="1"/>
  <c r="L65" i="1" s="1"/>
  <c r="H26" i="1"/>
  <c r="I26" i="1"/>
  <c r="J26" i="1" s="1"/>
  <c r="K26" i="1" s="1"/>
  <c r="L26" i="1" s="1"/>
  <c r="H29" i="1"/>
  <c r="I29" i="1"/>
  <c r="J29" i="1" s="1"/>
  <c r="K29" i="1" s="1"/>
  <c r="L29" i="1" s="1"/>
  <c r="H28" i="1"/>
  <c r="I28" i="1"/>
  <c r="J28" i="1" s="1"/>
  <c r="K28" i="1" s="1"/>
  <c r="L28" i="1" s="1"/>
  <c r="H30" i="1"/>
  <c r="I30" i="1"/>
  <c r="J30" i="1" s="1"/>
  <c r="K30" i="1" s="1"/>
  <c r="L30" i="1" s="1"/>
  <c r="H25" i="1"/>
  <c r="I25" i="1"/>
  <c r="J25" i="1" s="1"/>
  <c r="K25" i="1" s="1"/>
  <c r="L25" i="1" s="1"/>
  <c r="H33" i="1"/>
  <c r="I33" i="1"/>
  <c r="J33" i="1" s="1"/>
  <c r="K33" i="1" s="1"/>
  <c r="L33" i="1" s="1"/>
  <c r="H32" i="1"/>
  <c r="I32" i="1"/>
  <c r="J32" i="1" s="1"/>
  <c r="K32" i="1" s="1"/>
  <c r="L32" i="1" s="1"/>
  <c r="H27" i="1"/>
  <c r="I27" i="1"/>
  <c r="J27" i="1" s="1"/>
  <c r="K27" i="1" s="1"/>
  <c r="L27" i="1" s="1"/>
  <c r="H31" i="1"/>
  <c r="I31" i="1"/>
  <c r="J31" i="1" s="1"/>
  <c r="K31" i="1" s="1"/>
  <c r="L31" i="1" s="1"/>
  <c r="H9" i="1"/>
  <c r="I9" i="1"/>
  <c r="J9" i="1" s="1"/>
  <c r="K9" i="1" s="1"/>
  <c r="L9" i="1" s="1"/>
  <c r="H10" i="1"/>
  <c r="I10" i="1"/>
  <c r="J10" i="1" s="1"/>
  <c r="K10" i="1" s="1"/>
  <c r="L10" i="1" s="1"/>
  <c r="H12" i="1"/>
  <c r="I12" i="1"/>
  <c r="J12" i="1" s="1"/>
  <c r="K12" i="1" s="1"/>
  <c r="L12" i="1" s="1"/>
  <c r="H11" i="1"/>
  <c r="I11" i="1"/>
  <c r="J11" i="1" s="1"/>
  <c r="K11" i="1" s="1"/>
  <c r="L11" i="1" s="1"/>
  <c r="H13" i="1"/>
  <c r="I13" i="1"/>
  <c r="J13" i="1" s="1"/>
  <c r="K13" i="1" s="1"/>
  <c r="L13" i="1" s="1"/>
  <c r="H17" i="1"/>
  <c r="I17" i="1"/>
  <c r="J17" i="1" s="1"/>
  <c r="K17" i="1" s="1"/>
  <c r="L17" i="1" s="1"/>
  <c r="H14" i="1"/>
  <c r="I14" i="1"/>
  <c r="J14" i="1" s="1"/>
  <c r="K14" i="1" s="1"/>
  <c r="L14" i="1" s="1"/>
  <c r="H20" i="1"/>
  <c r="I20" i="1"/>
  <c r="J20" i="1" s="1"/>
  <c r="K20" i="1" s="1"/>
  <c r="L20" i="1" s="1"/>
  <c r="H18" i="1"/>
  <c r="I18" i="1"/>
  <c r="J18" i="1" s="1"/>
  <c r="K18" i="1" s="1"/>
  <c r="L18" i="1" s="1"/>
  <c r="H21" i="1"/>
  <c r="I21" i="1"/>
  <c r="J21" i="1" s="1"/>
  <c r="K21" i="1" s="1"/>
  <c r="L21" i="1" s="1"/>
  <c r="H24" i="1"/>
  <c r="I24" i="1"/>
  <c r="J24" i="1" s="1"/>
  <c r="K24" i="1" s="1"/>
  <c r="L24" i="1" s="1"/>
  <c r="H16" i="1"/>
  <c r="I16" i="1"/>
  <c r="J16" i="1" s="1"/>
  <c r="K16" i="1" s="1"/>
  <c r="L16" i="1" s="1"/>
  <c r="H22" i="1"/>
  <c r="I22" i="1"/>
  <c r="J22" i="1" s="1"/>
  <c r="K22" i="1" s="1"/>
  <c r="L22" i="1" s="1"/>
  <c r="H15" i="1"/>
  <c r="I15" i="1"/>
  <c r="J15" i="1" s="1"/>
  <c r="K15" i="1" s="1"/>
  <c r="L15" i="1" s="1"/>
  <c r="H23" i="1"/>
  <c r="I23" i="1"/>
  <c r="J23" i="1" s="1"/>
  <c r="K23" i="1" s="1"/>
  <c r="L23" i="1" s="1"/>
  <c r="H19" i="1"/>
  <c r="I19" i="1"/>
  <c r="J19" i="1" s="1"/>
  <c r="K19" i="1" s="1"/>
  <c r="L19" i="1" s="1"/>
  <c r="M57" i="1" l="1"/>
  <c r="M41" i="1"/>
  <c r="N41" i="1" s="1"/>
  <c r="O41" i="1" s="1"/>
  <c r="P41" i="1" s="1"/>
  <c r="M43" i="1"/>
  <c r="N43" i="1" s="1"/>
  <c r="O43" i="1" s="1"/>
  <c r="P43" i="1" s="1"/>
  <c r="M37" i="1"/>
  <c r="N37" i="1" s="1"/>
  <c r="O37" i="1" s="1"/>
  <c r="P37" i="1" s="1"/>
  <c r="M36" i="1"/>
  <c r="N36" i="1" s="1"/>
  <c r="O36" i="1" s="1"/>
  <c r="P36" i="1" s="1"/>
  <c r="M55" i="1"/>
  <c r="M44" i="1"/>
  <c r="N44" i="1" s="1"/>
  <c r="O44" i="1" s="1"/>
  <c r="P44" i="1" s="1"/>
  <c r="M48" i="1"/>
  <c r="N48" i="1" s="1"/>
  <c r="O48" i="1" s="1"/>
  <c r="P48" i="1" s="1"/>
  <c r="M51" i="1"/>
  <c r="M49" i="1"/>
  <c r="N49" i="1" s="1"/>
  <c r="O49" i="1" s="1"/>
  <c r="P49" i="1" s="1"/>
  <c r="M47" i="1"/>
  <c r="M42" i="1"/>
  <c r="N42" i="1" s="1"/>
  <c r="O42" i="1" s="1"/>
  <c r="P42" i="1" s="1"/>
  <c r="M50" i="1"/>
  <c r="N50" i="1" s="1"/>
  <c r="O50" i="1" s="1"/>
  <c r="P50" i="1" s="1"/>
  <c r="M46" i="1"/>
  <c r="N46" i="1" s="1"/>
  <c r="O46" i="1" s="1"/>
  <c r="P46" i="1" s="1"/>
  <c r="M54" i="1"/>
  <c r="N54" i="1" s="1"/>
  <c r="O54" i="1" s="1"/>
  <c r="P54" i="1" s="1"/>
  <c r="M52" i="1"/>
  <c r="N52" i="1" s="1"/>
  <c r="O52" i="1" s="1"/>
  <c r="P52" i="1" s="1"/>
  <c r="M45" i="1"/>
  <c r="N45" i="1" s="1"/>
  <c r="O45" i="1" s="1"/>
  <c r="P45" i="1" s="1"/>
  <c r="M53" i="1"/>
  <c r="N53" i="1" s="1"/>
  <c r="O53" i="1" s="1"/>
  <c r="P53" i="1" s="1"/>
  <c r="M70" i="1"/>
  <c r="N70" i="1" s="1"/>
  <c r="O70" i="1" s="1"/>
  <c r="P70" i="1" s="1"/>
  <c r="M61" i="1"/>
  <c r="N61" i="1" s="1"/>
  <c r="O61" i="1" s="1"/>
  <c r="P61" i="1" s="1"/>
  <c r="M68" i="1"/>
  <c r="N68" i="1" s="1"/>
  <c r="O68" i="1" s="1"/>
  <c r="P68" i="1" s="1"/>
  <c r="M59" i="1"/>
  <c r="N59" i="1" s="1"/>
  <c r="O59" i="1" s="1"/>
  <c r="P59" i="1" s="1"/>
  <c r="M60" i="1"/>
  <c r="N60" i="1" s="1"/>
  <c r="O60" i="1" s="1"/>
  <c r="P60" i="1" s="1"/>
  <c r="M58" i="1"/>
  <c r="N58" i="1" s="1"/>
  <c r="O58" i="1" s="1"/>
  <c r="P58" i="1" s="1"/>
  <c r="M64" i="1"/>
  <c r="N64" i="1" s="1"/>
  <c r="O64" i="1" s="1"/>
  <c r="P64" i="1" s="1"/>
  <c r="M62" i="1"/>
  <c r="N62" i="1" s="1"/>
  <c r="O62" i="1" s="1"/>
  <c r="P62" i="1" s="1"/>
  <c r="M56" i="1"/>
  <c r="N56" i="1" s="1"/>
  <c r="O56" i="1" s="1"/>
  <c r="P56" i="1" s="1"/>
  <c r="N47" i="1"/>
  <c r="O47" i="1" s="1"/>
  <c r="P47" i="1" s="1"/>
  <c r="M35" i="1"/>
  <c r="N35" i="1" s="1"/>
  <c r="O35" i="1" s="1"/>
  <c r="P35" i="1" s="1"/>
  <c r="M65" i="1"/>
  <c r="N65" i="1" s="1"/>
  <c r="O65" i="1" s="1"/>
  <c r="P65" i="1" s="1"/>
  <c r="M66" i="1"/>
  <c r="N66" i="1" s="1"/>
  <c r="O66" i="1" s="1"/>
  <c r="P66" i="1" s="1"/>
  <c r="M38" i="1"/>
  <c r="N38" i="1" s="1"/>
  <c r="O38" i="1" s="1"/>
  <c r="P38" i="1" s="1"/>
  <c r="N51" i="1"/>
  <c r="O51" i="1" s="1"/>
  <c r="P51" i="1" s="1"/>
  <c r="M67" i="1"/>
  <c r="N67" i="1" s="1"/>
  <c r="O67" i="1" s="1"/>
  <c r="P67" i="1" s="1"/>
  <c r="M63" i="1"/>
  <c r="N63" i="1" s="1"/>
  <c r="O63" i="1" s="1"/>
  <c r="P63" i="1" s="1"/>
  <c r="M34" i="1"/>
  <c r="N34" i="1" s="1"/>
  <c r="O34" i="1" s="1"/>
  <c r="P34" i="1" s="1"/>
  <c r="M69" i="1"/>
  <c r="N69" i="1" s="1"/>
  <c r="O69" i="1" s="1"/>
  <c r="P69" i="1" s="1"/>
  <c r="M39" i="1"/>
  <c r="N39" i="1" s="1"/>
  <c r="O39" i="1" s="1"/>
  <c r="P39" i="1" s="1"/>
  <c r="N57" i="1"/>
  <c r="O57" i="1" s="1"/>
  <c r="P57" i="1" s="1"/>
  <c r="N55" i="1"/>
  <c r="O55" i="1" s="1"/>
  <c r="P55" i="1" s="1"/>
  <c r="M40" i="1"/>
  <c r="N40" i="1" s="1"/>
  <c r="O40" i="1" s="1"/>
  <c r="P40" i="1" s="1"/>
  <c r="M25" i="1"/>
  <c r="N25" i="1" s="1"/>
  <c r="O25" i="1" s="1"/>
  <c r="P25" i="1" s="1"/>
  <c r="M28" i="1"/>
  <c r="N28" i="1" s="1"/>
  <c r="O28" i="1" s="1"/>
  <c r="P28" i="1" s="1"/>
  <c r="M31" i="1"/>
  <c r="N31" i="1" s="1"/>
  <c r="O31" i="1" s="1"/>
  <c r="P31" i="1" s="1"/>
  <c r="M32" i="1"/>
  <c r="N32" i="1" s="1"/>
  <c r="O32" i="1" s="1"/>
  <c r="P32" i="1" s="1"/>
  <c r="M30" i="1"/>
  <c r="N30" i="1" s="1"/>
  <c r="O30" i="1" s="1"/>
  <c r="P30" i="1" s="1"/>
  <c r="M29" i="1"/>
  <c r="N29" i="1" s="1"/>
  <c r="O29" i="1" s="1"/>
  <c r="P29" i="1" s="1"/>
  <c r="M27" i="1"/>
  <c r="N27" i="1" s="1"/>
  <c r="O27" i="1" s="1"/>
  <c r="P27" i="1" s="1"/>
  <c r="M33" i="1"/>
  <c r="N33" i="1" s="1"/>
  <c r="O33" i="1" s="1"/>
  <c r="P33" i="1" s="1"/>
  <c r="M26" i="1"/>
  <c r="N26" i="1" s="1"/>
  <c r="O26" i="1" s="1"/>
  <c r="P26" i="1" s="1"/>
  <c r="M19" i="1"/>
  <c r="N19" i="1" s="1"/>
  <c r="O19" i="1" s="1"/>
  <c r="P19" i="1" s="1"/>
  <c r="M16" i="1"/>
  <c r="N16" i="1" s="1"/>
  <c r="O16" i="1" s="1"/>
  <c r="P16" i="1" s="1"/>
  <c r="M23" i="1"/>
  <c r="N23" i="1" s="1"/>
  <c r="O23" i="1" s="1"/>
  <c r="P23" i="1" s="1"/>
  <c r="M15" i="1"/>
  <c r="N15" i="1" s="1"/>
  <c r="O15" i="1" s="1"/>
  <c r="P15" i="1" s="1"/>
  <c r="M10" i="1"/>
  <c r="N10" i="1" s="1"/>
  <c r="O10" i="1" s="1"/>
  <c r="P10" i="1" s="1"/>
  <c r="M13" i="1"/>
  <c r="N13" i="1" s="1"/>
  <c r="O13" i="1" s="1"/>
  <c r="P13" i="1" s="1"/>
  <c r="M17" i="1"/>
  <c r="N17" i="1" s="1"/>
  <c r="O17" i="1" s="1"/>
  <c r="P17" i="1" s="1"/>
  <c r="M18" i="1"/>
  <c r="N18" i="1" s="1"/>
  <c r="O18" i="1" s="1"/>
  <c r="P18" i="1" s="1"/>
  <c r="M9" i="1"/>
  <c r="N9" i="1" s="1"/>
  <c r="O9" i="1" s="1"/>
  <c r="P9" i="1" s="1"/>
  <c r="M11" i="1"/>
  <c r="N11" i="1" s="1"/>
  <c r="O11" i="1" s="1"/>
  <c r="P11" i="1" s="1"/>
  <c r="M20" i="1"/>
  <c r="N20" i="1" s="1"/>
  <c r="O20" i="1" s="1"/>
  <c r="P20" i="1" s="1"/>
  <c r="M24" i="1"/>
  <c r="N24" i="1" s="1"/>
  <c r="O24" i="1" s="1"/>
  <c r="P24" i="1" s="1"/>
  <c r="M12" i="1"/>
  <c r="N12" i="1" s="1"/>
  <c r="O12" i="1" s="1"/>
  <c r="P12" i="1" s="1"/>
  <c r="M14" i="1"/>
  <c r="N14" i="1" s="1"/>
  <c r="O14" i="1" s="1"/>
  <c r="P14" i="1" s="1"/>
  <c r="M21" i="1"/>
  <c r="N21" i="1" s="1"/>
  <c r="O21" i="1" s="1"/>
  <c r="P21" i="1" s="1"/>
  <c r="M22" i="1"/>
  <c r="N22" i="1" s="1"/>
  <c r="O22" i="1" s="1"/>
  <c r="P22" i="1" s="1"/>
  <c r="Q63" i="1" l="1"/>
  <c r="R63" i="1" s="1"/>
  <c r="S63" i="1" s="1"/>
  <c r="Q62" i="1"/>
  <c r="R62" i="1" s="1"/>
  <c r="S62" i="1" s="1"/>
  <c r="Q44" i="1"/>
  <c r="R44" i="1" s="1"/>
  <c r="S44" i="1" s="1"/>
  <c r="Q38" i="1"/>
  <c r="R38" i="1" s="1"/>
  <c r="S38" i="1" s="1"/>
  <c r="Q70" i="1"/>
  <c r="R70" i="1" s="1"/>
  <c r="S70" i="1" s="1"/>
  <c r="Q39" i="1"/>
  <c r="R39" i="1" s="1"/>
  <c r="S39" i="1" s="1"/>
  <c r="Q65" i="1"/>
  <c r="R65" i="1" s="1"/>
  <c r="S65" i="1" s="1"/>
  <c r="Q69" i="1"/>
  <c r="R69" i="1" s="1"/>
  <c r="S69" i="1" s="1"/>
  <c r="Q64" i="1"/>
  <c r="R64" i="1" s="1"/>
  <c r="S64" i="1" s="1"/>
  <c r="Q58" i="1"/>
  <c r="R58" i="1" s="1"/>
  <c r="S58" i="1" s="1"/>
  <c r="Q42" i="1"/>
  <c r="R42" i="1" s="1"/>
  <c r="S42" i="1" s="1"/>
  <c r="Q45" i="1"/>
  <c r="R45" i="1" s="1"/>
  <c r="S45" i="1" s="1"/>
  <c r="Q40" i="1"/>
  <c r="R40" i="1" s="1"/>
  <c r="S40" i="1" s="1"/>
  <c r="Q59" i="1"/>
  <c r="R59" i="1" s="1"/>
  <c r="S59" i="1" s="1"/>
  <c r="Q67" i="1"/>
  <c r="R67" i="1" s="1"/>
  <c r="S67" i="1" s="1"/>
  <c r="Q34" i="1"/>
  <c r="R34" i="1" s="1"/>
  <c r="S34" i="1" s="1"/>
  <c r="Q35" i="1"/>
  <c r="R35" i="1" s="1"/>
  <c r="S35" i="1" s="1"/>
  <c r="Q41" i="1"/>
  <c r="R41" i="1" s="1"/>
  <c r="S41" i="1" s="1"/>
  <c r="Q51" i="1"/>
  <c r="R51" i="1" s="1"/>
  <c r="S51" i="1" s="1"/>
  <c r="Q49" i="1"/>
  <c r="R49" i="1" s="1"/>
  <c r="S49" i="1" s="1"/>
  <c r="Q47" i="1"/>
  <c r="R47" i="1" s="1"/>
  <c r="S47" i="1" s="1"/>
  <c r="Q60" i="1"/>
  <c r="R60" i="1" s="1"/>
  <c r="S60" i="1" s="1"/>
  <c r="Q36" i="1"/>
  <c r="R36" i="1" s="1"/>
  <c r="S36" i="1" s="1"/>
  <c r="Q37" i="1"/>
  <c r="R37" i="1" s="1"/>
  <c r="S37" i="1" s="1"/>
  <c r="Q52" i="1"/>
  <c r="R52" i="1" s="1"/>
  <c r="S52" i="1" s="1"/>
  <c r="Q43" i="1"/>
  <c r="R43" i="1" s="1"/>
  <c r="S43" i="1" s="1"/>
  <c r="Q68" i="1"/>
  <c r="R68" i="1" s="1"/>
  <c r="S68" i="1" s="1"/>
  <c r="Q46" i="1"/>
  <c r="R46" i="1" s="1"/>
  <c r="S46" i="1" s="1"/>
  <c r="Q48" i="1"/>
  <c r="R48" i="1" s="1"/>
  <c r="S48" i="1" s="1"/>
  <c r="Q54" i="1"/>
  <c r="R54" i="1" s="1"/>
  <c r="S54" i="1" s="1"/>
  <c r="Q56" i="1"/>
  <c r="R56" i="1" s="1"/>
  <c r="S56" i="1" s="1"/>
  <c r="Q50" i="1"/>
  <c r="R50" i="1" s="1"/>
  <c r="S50" i="1" s="1"/>
  <c r="Q53" i="1"/>
  <c r="R53" i="1" s="1"/>
  <c r="S53" i="1" s="1"/>
  <c r="Q55" i="1"/>
  <c r="R55" i="1" s="1"/>
  <c r="S55" i="1" s="1"/>
  <c r="Q61" i="1"/>
  <c r="R61" i="1" s="1"/>
  <c r="S61" i="1" s="1"/>
  <c r="Q57" i="1"/>
  <c r="R57" i="1" s="1"/>
  <c r="S57" i="1" s="1"/>
  <c r="Q66" i="1"/>
  <c r="R66" i="1" s="1"/>
  <c r="S66" i="1" s="1"/>
  <c r="Q31" i="1"/>
  <c r="R31" i="1" s="1"/>
  <c r="S31" i="1" s="1"/>
  <c r="Q32" i="1"/>
  <c r="R32" i="1" s="1"/>
  <c r="S32" i="1" s="1"/>
  <c r="Q28" i="1"/>
  <c r="R28" i="1" s="1"/>
  <c r="S28" i="1" s="1"/>
  <c r="Q26" i="1"/>
  <c r="R26" i="1" s="1"/>
  <c r="S26" i="1" s="1"/>
  <c r="Q25" i="1"/>
  <c r="R25" i="1" s="1"/>
  <c r="S25" i="1" s="1"/>
  <c r="Q29" i="1"/>
  <c r="R29" i="1" s="1"/>
  <c r="S29" i="1" s="1"/>
  <c r="Q27" i="1"/>
  <c r="R27" i="1" s="1"/>
  <c r="S27" i="1" s="1"/>
  <c r="Q33" i="1"/>
  <c r="R33" i="1" s="1"/>
  <c r="S33" i="1" s="1"/>
  <c r="Q30" i="1"/>
  <c r="R30" i="1" s="1"/>
  <c r="S30" i="1" s="1"/>
  <c r="Q14" i="1"/>
  <c r="R14" i="1" s="1"/>
  <c r="S14" i="1" s="1"/>
  <c r="Q17" i="1"/>
  <c r="R17" i="1" s="1"/>
  <c r="S17" i="1" s="1"/>
  <c r="Q15" i="1"/>
  <c r="R15" i="1" s="1"/>
  <c r="S15" i="1" s="1"/>
  <c r="Q10" i="1"/>
  <c r="R10" i="1" s="1"/>
  <c r="S10" i="1" s="1"/>
  <c r="Q13" i="1"/>
  <c r="R13" i="1" s="1"/>
  <c r="S13" i="1" s="1"/>
  <c r="Q19" i="1"/>
  <c r="R19" i="1" s="1"/>
  <c r="S19" i="1" s="1"/>
  <c r="Q24" i="1"/>
  <c r="R24" i="1" s="1"/>
  <c r="S24" i="1" s="1"/>
  <c r="Q16" i="1"/>
  <c r="R16" i="1" s="1"/>
  <c r="S16" i="1" s="1"/>
  <c r="Q12" i="1"/>
  <c r="R12" i="1" s="1"/>
  <c r="S12" i="1" s="1"/>
  <c r="Q23" i="1"/>
  <c r="R23" i="1" s="1"/>
  <c r="S23" i="1" s="1"/>
  <c r="Q11" i="1"/>
  <c r="R11" i="1" s="1"/>
  <c r="S11" i="1" s="1"/>
  <c r="Q21" i="1"/>
  <c r="R21" i="1" s="1"/>
  <c r="S21" i="1" s="1"/>
  <c r="Q18" i="1"/>
  <c r="R18" i="1" s="1"/>
  <c r="S18" i="1" s="1"/>
  <c r="Q9" i="1"/>
  <c r="R9" i="1" s="1"/>
  <c r="S9" i="1" s="1"/>
  <c r="Q22" i="1"/>
  <c r="R22" i="1" s="1"/>
  <c r="S22" i="1" s="1"/>
  <c r="Q20" i="1"/>
  <c r="R20" i="1" s="1"/>
  <c r="S20" i="1" s="1"/>
</calcChain>
</file>

<file path=xl/sharedStrings.xml><?xml version="1.0" encoding="utf-8"?>
<sst xmlns="http://schemas.openxmlformats.org/spreadsheetml/2006/main" count="143" uniqueCount="82">
  <si>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</si>
  <si>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</si>
  <si>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</si>
  <si>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</si>
  <si>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</si>
  <si>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</si>
  <si>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</si>
  <si>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</si>
  <si>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</si>
  <si>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</si>
  <si>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</si>
  <si>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</si>
  <si>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</si>
  <si>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</si>
  <si>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</si>
  <si>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</si>
  <si>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</si>
  <si>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</si>
  <si>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</si>
  <si>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Pinjarra</t>
  </si>
  <si>
    <t xml:space="preserve">Bleecker Street     </t>
  </si>
  <si>
    <t xml:space="preserve">Lord Randolph       </t>
  </si>
  <si>
    <t xml:space="preserve">Prince I Think      </t>
  </si>
  <si>
    <t xml:space="preserve">Forest Jump         </t>
  </si>
  <si>
    <t xml:space="preserve">Megami              </t>
  </si>
  <si>
    <t xml:space="preserve">Just Jerry          </t>
  </si>
  <si>
    <t xml:space="preserve">Magic Whistle       </t>
  </si>
  <si>
    <t xml:space="preserve">Syrianos            </t>
  </si>
  <si>
    <t xml:space="preserve">Darn Noble          </t>
  </si>
  <si>
    <t xml:space="preserve">Shotgun Roca        </t>
  </si>
  <si>
    <t xml:space="preserve">The Woolsack        </t>
  </si>
  <si>
    <t xml:space="preserve">Artienne            </t>
  </si>
  <si>
    <t xml:space="preserve">Whaitiri            </t>
  </si>
  <si>
    <t xml:space="preserve">Social Impact       </t>
  </si>
  <si>
    <t xml:space="preserve">Salchino            </t>
  </si>
  <si>
    <t xml:space="preserve">Devonia             </t>
  </si>
  <si>
    <t xml:space="preserve">Juicing Carrots     </t>
  </si>
  <si>
    <t xml:space="preserve">Le Grand Risque     </t>
  </si>
  <si>
    <t xml:space="preserve">Shadow Girl         </t>
  </si>
  <si>
    <t xml:space="preserve">Phenomenal Anomaly  </t>
  </si>
  <si>
    <t xml:space="preserve">Cartanera           </t>
  </si>
  <si>
    <t xml:space="preserve">The Red Sea         </t>
  </si>
  <si>
    <t xml:space="preserve">Money For Old Rope  </t>
  </si>
  <si>
    <t xml:space="preserve">Alkaline            </t>
  </si>
  <si>
    <t xml:space="preserve">Ima Sly Fox         </t>
  </si>
  <si>
    <t xml:space="preserve">The Hawkeye         </t>
  </si>
  <si>
    <t xml:space="preserve">Buckland            </t>
  </si>
  <si>
    <t xml:space="preserve">Dance Of The South  </t>
  </si>
  <si>
    <t xml:space="preserve">All Man             </t>
  </si>
  <si>
    <t xml:space="preserve">Street Fair         </t>
  </si>
  <si>
    <t xml:space="preserve">Mystery Moment      </t>
  </si>
  <si>
    <t xml:space="preserve">Interstate          </t>
  </si>
  <si>
    <t xml:space="preserve">Diplomat Express    </t>
  </si>
  <si>
    <t xml:space="preserve">Three Eze           </t>
  </si>
  <si>
    <t xml:space="preserve">Royal Choisir       </t>
  </si>
  <si>
    <t xml:space="preserve">Taxi                </t>
  </si>
  <si>
    <t xml:space="preserve">Yulong Wall         </t>
  </si>
  <si>
    <t xml:space="preserve">Blue Card           </t>
  </si>
  <si>
    <t xml:space="preserve">Kolchino            </t>
  </si>
  <si>
    <t xml:space="preserve">Noble Scot          </t>
  </si>
  <si>
    <t xml:space="preserve">Secret Lair         </t>
  </si>
  <si>
    <t xml:space="preserve">Olaras Prince       </t>
  </si>
  <si>
    <t xml:space="preserve">Mong Khon           </t>
  </si>
  <si>
    <t xml:space="preserve">Eldorado River      </t>
  </si>
  <si>
    <t xml:space="preserve">Heaps Of Moolah     </t>
  </si>
  <si>
    <t xml:space="preserve">Lady Of Babylon     </t>
  </si>
  <si>
    <t xml:space="preserve">Tempest Miss        </t>
  </si>
  <si>
    <t xml:space="preserve">Rag N Boneman       </t>
  </si>
  <si>
    <t xml:space="preserve">Rodomonte           </t>
  </si>
  <si>
    <t xml:space="preserve">Seberate            </t>
  </si>
  <si>
    <t xml:space="preserve">Far Too Strong      </t>
  </si>
  <si>
    <t xml:space="preserve">Our Norman          </t>
  </si>
  <si>
    <t xml:space="preserve">Alterno             </t>
  </si>
  <si>
    <t xml:space="preserve">Run Daffaire Run    </t>
  </si>
  <si>
    <t xml:space="preserve">Arties Comet        </t>
  </si>
  <si>
    <t xml:space="preserve">Midnight Mystery    </t>
  </si>
  <si>
    <t xml:space="preserve">Dazzling Dane       </t>
  </si>
  <si>
    <t xml:space="preserve">Fire Maker          </t>
  </si>
  <si>
    <t xml:space="preserve">Gifted Warrior      </t>
  </si>
  <si>
    <t xml:space="preserve">Gorgeous Gossip     </t>
  </si>
  <si>
    <t xml:space="preserve">Nodustonme          </t>
  </si>
  <si>
    <t xml:space="preserve">Sneaky Fox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</si>
</sst>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15240</xdr:colOff>
      <xdr:row>5</xdr:row>
      <xdr:rowOff>24970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0550F2-67B7-22D4-2E6D-E48E243B7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4060" cy="939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8:S70"/>
  <sheetViews>
    <sheetView tabSelected="1" topLeftCell="B1" workbookViewId="0">
      <pane ySplit="8" topLeftCell="A9" activePane="bottomLeft" state="frozen"/>
      <selection activeCell="B1" sqref="B1"/>
      <selection pane="bottomLeft" activeCell="W16" sqref="W16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8" spans="1:19" s="4" customFormat="1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3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1" t="s">
        <v>18</v>
      </c>
    </row>
    <row r="9" spans="1:19" x14ac:dyDescent="0.3">
      <c r="A9" s="1">
        <v>4</v>
      </c>
      <c r="B9" s="5">
        <v>0.5444444444444444</v>
      </c>
      <c r="C9" s="1" t="s">
        <v>19</v>
      </c>
      <c r="D9" s="1">
        <v>1</v>
      </c>
      <c r="E9" s="1">
        <v>1</v>
      </c>
      <c r="F9" s="1" t="s">
        <v>20</v>
      </c>
      <c r="G9" s="1">
        <v>70.38</v>
      </c>
      <c r="H9" s="1">
        <f>1+COUNTIFS(A:A,A9,G:G,"&gt;"&amp;G9)</f>
        <v>1</v>
      </c>
      <c r="I9" s="2">
        <f>AVERAGEIF(A:A,A9,G:G)</f>
        <v>50.88000000000001</v>
      </c>
      <c r="J9" s="2">
        <f t="shared" ref="J9:J24" si="0">G9-I9</f>
        <v>19.499999999999986</v>
      </c>
      <c r="K9" s="2">
        <f t="shared" ref="K9:K24" si="1">90+J9</f>
        <v>109.49999999999999</v>
      </c>
      <c r="L9" s="2">
        <f t="shared" ref="L9:L24" si="2">EXP(0.06*K9)</f>
        <v>713.36984313286689</v>
      </c>
      <c r="M9" s="2">
        <f>SUMIF(A:A,A9,L:L)</f>
        <v>1438.1553949344295</v>
      </c>
      <c r="N9" s="3">
        <f t="shared" ref="N9:N24" si="3">L9/M9</f>
        <v>0.49603112823937351</v>
      </c>
      <c r="O9" s="6">
        <f t="shared" ref="O9:O24" si="4">1/N9</f>
        <v>2.0160025108694839</v>
      </c>
      <c r="P9" s="3">
        <f t="shared" ref="P9:P24" si="5">IF(O9&gt;21,"",N9)</f>
        <v>0.49603112823937351</v>
      </c>
      <c r="Q9" s="3">
        <f>IF(ISNUMBER(P9),SUMIF(A:A,A9,P:P),"")</f>
        <v>0.99999999999999989</v>
      </c>
      <c r="R9" s="3">
        <f t="shared" ref="R9:R24" si="6">IFERROR(P9*(1/Q9),"")</f>
        <v>0.49603112823937351</v>
      </c>
      <c r="S9" s="7">
        <f t="shared" ref="S9:S24" si="7">IFERROR(1/R9,"")</f>
        <v>2.0160025108694839</v>
      </c>
    </row>
    <row r="10" spans="1:19" x14ac:dyDescent="0.3">
      <c r="A10" s="1">
        <v>4</v>
      </c>
      <c r="B10" s="5">
        <v>0.5444444444444444</v>
      </c>
      <c r="C10" s="1" t="s">
        <v>19</v>
      </c>
      <c r="D10" s="1">
        <v>1</v>
      </c>
      <c r="E10" s="1">
        <v>2</v>
      </c>
      <c r="F10" s="1" t="s">
        <v>21</v>
      </c>
      <c r="G10" s="1">
        <v>55.42</v>
      </c>
      <c r="H10" s="1">
        <f>1+COUNTIFS(A:A,A10,G:G,"&gt;"&amp;G10)</f>
        <v>2</v>
      </c>
      <c r="I10" s="2">
        <f>AVERAGEIF(A:A,A10,G:G)</f>
        <v>50.88000000000001</v>
      </c>
      <c r="J10" s="2">
        <f t="shared" si="0"/>
        <v>4.539999999999992</v>
      </c>
      <c r="K10" s="2">
        <f t="shared" si="1"/>
        <v>94.539999999999992</v>
      </c>
      <c r="L10" s="2">
        <f t="shared" si="2"/>
        <v>290.73145324237453</v>
      </c>
      <c r="M10" s="2">
        <f>SUMIF(A:A,A10,L:L)</f>
        <v>1438.1553949344295</v>
      </c>
      <c r="N10" s="3">
        <f t="shared" si="3"/>
        <v>0.20215579920390311</v>
      </c>
      <c r="O10" s="6">
        <f t="shared" si="4"/>
        <v>4.9466797585725288</v>
      </c>
      <c r="P10" s="3">
        <f t="shared" si="5"/>
        <v>0.20215579920390311</v>
      </c>
      <c r="Q10" s="3">
        <f>IF(ISNUMBER(P10),SUMIF(A:A,A10,P:P),"")</f>
        <v>0.99999999999999989</v>
      </c>
      <c r="R10" s="3">
        <f t="shared" si="6"/>
        <v>0.20215579920390311</v>
      </c>
      <c r="S10" s="7">
        <f t="shared" si="7"/>
        <v>4.9466797585725288</v>
      </c>
    </row>
    <row r="11" spans="1:19" x14ac:dyDescent="0.3">
      <c r="A11" s="1">
        <v>4</v>
      </c>
      <c r="B11" s="5">
        <v>0.5444444444444444</v>
      </c>
      <c r="C11" s="1" t="s">
        <v>19</v>
      </c>
      <c r="D11" s="1">
        <v>1</v>
      </c>
      <c r="E11" s="1">
        <v>4</v>
      </c>
      <c r="F11" s="1" t="s">
        <v>23</v>
      </c>
      <c r="G11" s="1">
        <v>47.57</v>
      </c>
      <c r="H11" s="1">
        <f>1+COUNTIFS(A:A,A11,G:G,"&gt;"&amp;G11)</f>
        <v>3</v>
      </c>
      <c r="I11" s="2">
        <f>AVERAGEIF(A:A,A11,G:G)</f>
        <v>50.88000000000001</v>
      </c>
      <c r="J11" s="2">
        <f t="shared" si="0"/>
        <v>-3.3100000000000094</v>
      </c>
      <c r="K11" s="2">
        <f t="shared" si="1"/>
        <v>86.69</v>
      </c>
      <c r="L11" s="2">
        <f t="shared" si="2"/>
        <v>181.52620074350421</v>
      </c>
      <c r="M11" s="2">
        <f>SUMIF(A:A,A11,L:L)</f>
        <v>1438.1553949344295</v>
      </c>
      <c r="N11" s="3">
        <f t="shared" si="3"/>
        <v>0.12622154836875651</v>
      </c>
      <c r="O11" s="6">
        <f t="shared" si="4"/>
        <v>7.9225775069602058</v>
      </c>
      <c r="P11" s="3">
        <f t="shared" si="5"/>
        <v>0.12622154836875651</v>
      </c>
      <c r="Q11" s="3">
        <f>IF(ISNUMBER(P11),SUMIF(A:A,A11,P:P),"")</f>
        <v>0.99999999999999989</v>
      </c>
      <c r="R11" s="3">
        <f t="shared" si="6"/>
        <v>0.12622154836875651</v>
      </c>
      <c r="S11" s="7">
        <f t="shared" si="7"/>
        <v>7.9225775069602058</v>
      </c>
    </row>
    <row r="12" spans="1:19" x14ac:dyDescent="0.3">
      <c r="A12" s="1">
        <v>4</v>
      </c>
      <c r="B12" s="5">
        <v>0.5444444444444444</v>
      </c>
      <c r="C12" s="1" t="s">
        <v>19</v>
      </c>
      <c r="D12" s="1">
        <v>1</v>
      </c>
      <c r="E12" s="1">
        <v>3</v>
      </c>
      <c r="F12" s="1" t="s">
        <v>22</v>
      </c>
      <c r="G12" s="1">
        <v>46.36</v>
      </c>
      <c r="H12" s="1">
        <f>1+COUNTIFS(A:A,A12,G:G,"&gt;"&amp;G12)</f>
        <v>4</v>
      </c>
      <c r="I12" s="2">
        <f>AVERAGEIF(A:A,A12,G:G)</f>
        <v>50.88000000000001</v>
      </c>
      <c r="J12" s="2">
        <f t="shared" si="0"/>
        <v>-4.5200000000000102</v>
      </c>
      <c r="K12" s="2">
        <f t="shared" si="1"/>
        <v>85.47999999999999</v>
      </c>
      <c r="L12" s="2">
        <f t="shared" si="2"/>
        <v>168.81441914689586</v>
      </c>
      <c r="M12" s="2">
        <f>SUMIF(A:A,A12,L:L)</f>
        <v>1438.1553949344295</v>
      </c>
      <c r="N12" s="3">
        <f t="shared" si="3"/>
        <v>0.11738259978129324</v>
      </c>
      <c r="O12" s="6">
        <f t="shared" si="4"/>
        <v>8.5191502136023196</v>
      </c>
      <c r="P12" s="3">
        <f t="shared" si="5"/>
        <v>0.11738259978129324</v>
      </c>
      <c r="Q12" s="3">
        <f>IF(ISNUMBER(P12),SUMIF(A:A,A12,P:P),"")</f>
        <v>0.99999999999999989</v>
      </c>
      <c r="R12" s="3">
        <f t="shared" si="6"/>
        <v>0.11738259978129324</v>
      </c>
      <c r="S12" s="7">
        <f t="shared" si="7"/>
        <v>8.5191502136023196</v>
      </c>
    </row>
    <row r="13" spans="1:19" x14ac:dyDescent="0.3">
      <c r="A13" s="1">
        <v>4</v>
      </c>
      <c r="B13" s="5">
        <v>0.5444444444444444</v>
      </c>
      <c r="C13" s="1" t="s">
        <v>19</v>
      </c>
      <c r="D13" s="1">
        <v>1</v>
      </c>
      <c r="E13" s="1">
        <v>5</v>
      </c>
      <c r="F13" s="1" t="s">
        <v>24</v>
      </c>
      <c r="G13" s="1">
        <v>34.67</v>
      </c>
      <c r="H13" s="1">
        <f>1+COUNTIFS(A:A,A13,G:G,"&gt;"&amp;G13)</f>
        <v>5</v>
      </c>
      <c r="I13" s="2">
        <f>AVERAGEIF(A:A,A13,G:G)</f>
        <v>50.88000000000001</v>
      </c>
      <c r="J13" s="2">
        <f t="shared" si="0"/>
        <v>-16.210000000000008</v>
      </c>
      <c r="K13" s="2">
        <f t="shared" si="1"/>
        <v>73.789999999999992</v>
      </c>
      <c r="L13" s="2">
        <f t="shared" si="2"/>
        <v>83.713478668787886</v>
      </c>
      <c r="M13" s="2">
        <f>SUMIF(A:A,A13,L:L)</f>
        <v>1438.1553949344295</v>
      </c>
      <c r="N13" s="3">
        <f t="shared" si="3"/>
        <v>5.8208924406673503E-2</v>
      </c>
      <c r="O13" s="6">
        <f t="shared" si="4"/>
        <v>17.179496274721622</v>
      </c>
      <c r="P13" s="3">
        <f t="shared" si="5"/>
        <v>5.8208924406673503E-2</v>
      </c>
      <c r="Q13" s="3">
        <f>IF(ISNUMBER(P13),SUMIF(A:A,A13,P:P),"")</f>
        <v>0.99999999999999989</v>
      </c>
      <c r="R13" s="3">
        <f t="shared" si="6"/>
        <v>5.8208924406673503E-2</v>
      </c>
      <c r="S13" s="7">
        <f t="shared" si="7"/>
        <v>17.179496274721622</v>
      </c>
    </row>
    <row r="14" spans="1:19" x14ac:dyDescent="0.3">
      <c r="A14" s="1">
        <v>6</v>
      </c>
      <c r="B14" s="5">
        <v>0.56805555555555554</v>
      </c>
      <c r="C14" s="1" t="s">
        <v>19</v>
      </c>
      <c r="D14" s="1">
        <v>2</v>
      </c>
      <c r="E14" s="1">
        <v>2</v>
      </c>
      <c r="F14" s="1" t="s">
        <v>26</v>
      </c>
      <c r="G14" s="1">
        <v>73.97</v>
      </c>
      <c r="H14" s="1">
        <f>1+COUNTIFS(A:A,A14,G:G,"&gt;"&amp;G14)</f>
        <v>1</v>
      </c>
      <c r="I14" s="2">
        <f>AVERAGEIF(A:A,A14,G:G)</f>
        <v>50.861818181818187</v>
      </c>
      <c r="J14" s="2">
        <f t="shared" si="0"/>
        <v>23.108181818181812</v>
      </c>
      <c r="K14" s="2">
        <f t="shared" si="1"/>
        <v>113.10818181818181</v>
      </c>
      <c r="L14" s="2">
        <f t="shared" si="2"/>
        <v>885.79974985171884</v>
      </c>
      <c r="M14" s="2">
        <f>SUMIF(A:A,A14,L:L)</f>
        <v>3222.2120834438897</v>
      </c>
      <c r="N14" s="3">
        <f t="shared" si="3"/>
        <v>0.27490423563460137</v>
      </c>
      <c r="O14" s="6">
        <f t="shared" si="4"/>
        <v>3.63763038314617</v>
      </c>
      <c r="P14" s="3">
        <f t="shared" si="5"/>
        <v>0.27490423563460137</v>
      </c>
      <c r="Q14" s="3">
        <f>IF(ISNUMBER(P14),SUMIF(A:A,A14,P:P),"")</f>
        <v>0.92131249286320238</v>
      </c>
      <c r="R14" s="3">
        <f t="shared" si="6"/>
        <v>0.29838327143515625</v>
      </c>
      <c r="S14" s="7">
        <f t="shared" si="7"/>
        <v>3.3513943164113238</v>
      </c>
    </row>
    <row r="15" spans="1:19" x14ac:dyDescent="0.3">
      <c r="A15" s="1">
        <v>6</v>
      </c>
      <c r="B15" s="5">
        <v>0.56805555555555554</v>
      </c>
      <c r="C15" s="1" t="s">
        <v>19</v>
      </c>
      <c r="D15" s="1">
        <v>2</v>
      </c>
      <c r="E15" s="1">
        <v>9</v>
      </c>
      <c r="F15" s="1" t="s">
        <v>33</v>
      </c>
      <c r="G15" s="1">
        <v>61.95</v>
      </c>
      <c r="H15" s="1">
        <f>1+COUNTIFS(A:A,A15,G:G,"&gt;"&amp;G15)</f>
        <v>2</v>
      </c>
      <c r="I15" s="2">
        <f>AVERAGEIF(A:A,A15,G:G)</f>
        <v>50.861818181818187</v>
      </c>
      <c r="J15" s="2">
        <f t="shared" si="0"/>
        <v>11.088181818181816</v>
      </c>
      <c r="K15" s="2">
        <f t="shared" si="1"/>
        <v>101.08818181818182</v>
      </c>
      <c r="L15" s="2">
        <f t="shared" si="2"/>
        <v>430.64793885190113</v>
      </c>
      <c r="M15" s="2">
        <f>SUMIF(A:A,A15,L:L)</f>
        <v>3222.2120834438897</v>
      </c>
      <c r="N15" s="3">
        <f t="shared" si="3"/>
        <v>0.13364978086471144</v>
      </c>
      <c r="O15" s="6">
        <f t="shared" si="4"/>
        <v>7.4822419724897395</v>
      </c>
      <c r="P15" s="3">
        <f t="shared" si="5"/>
        <v>0.13364978086471144</v>
      </c>
      <c r="Q15" s="3">
        <f>IF(ISNUMBER(P15),SUMIF(A:A,A15,P:P),"")</f>
        <v>0.92131249286320238</v>
      </c>
      <c r="R15" s="3">
        <f t="shared" si="6"/>
        <v>0.14506454856523465</v>
      </c>
      <c r="S15" s="7">
        <f t="shared" si="7"/>
        <v>6.8934830038802071</v>
      </c>
    </row>
    <row r="16" spans="1:19" x14ac:dyDescent="0.3">
      <c r="A16" s="1">
        <v>6</v>
      </c>
      <c r="B16" s="5">
        <v>0.56805555555555554</v>
      </c>
      <c r="C16" s="1" t="s">
        <v>19</v>
      </c>
      <c r="D16" s="1">
        <v>2</v>
      </c>
      <c r="E16" s="1">
        <v>7</v>
      </c>
      <c r="F16" s="1" t="s">
        <v>31</v>
      </c>
      <c r="G16" s="1">
        <v>60.99</v>
      </c>
      <c r="H16" s="1">
        <f>1+COUNTIFS(A:A,A16,G:G,"&gt;"&amp;G16)</f>
        <v>3</v>
      </c>
      <c r="I16" s="2">
        <f>AVERAGEIF(A:A,A16,G:G)</f>
        <v>50.861818181818187</v>
      </c>
      <c r="J16" s="2">
        <f t="shared" si="0"/>
        <v>10.128181818181815</v>
      </c>
      <c r="K16" s="2">
        <f t="shared" si="1"/>
        <v>100.12818181818182</v>
      </c>
      <c r="L16" s="2">
        <f t="shared" si="2"/>
        <v>406.54348973811392</v>
      </c>
      <c r="M16" s="2">
        <f>SUMIF(A:A,A16,L:L)</f>
        <v>3222.2120834438897</v>
      </c>
      <c r="N16" s="3">
        <f t="shared" si="3"/>
        <v>0.12616906622223376</v>
      </c>
      <c r="O16" s="6">
        <f t="shared" si="4"/>
        <v>7.9258730364113452</v>
      </c>
      <c r="P16" s="3">
        <f t="shared" si="5"/>
        <v>0.12616906622223376</v>
      </c>
      <c r="Q16" s="3">
        <f>IF(ISNUMBER(P16),SUMIF(A:A,A16,P:P),"")</f>
        <v>0.92131249286320238</v>
      </c>
      <c r="R16" s="3">
        <f t="shared" si="6"/>
        <v>0.13694492064265049</v>
      </c>
      <c r="S16" s="7">
        <f t="shared" si="7"/>
        <v>7.3022058452933765</v>
      </c>
    </row>
    <row r="17" spans="1:19" x14ac:dyDescent="0.3">
      <c r="A17" s="1">
        <v>6</v>
      </c>
      <c r="B17" s="5">
        <v>0.56805555555555554</v>
      </c>
      <c r="C17" s="1" t="s">
        <v>19</v>
      </c>
      <c r="D17" s="1">
        <v>2</v>
      </c>
      <c r="E17" s="1">
        <v>1</v>
      </c>
      <c r="F17" s="1" t="s">
        <v>25</v>
      </c>
      <c r="G17" s="1">
        <v>56.88</v>
      </c>
      <c r="H17" s="1">
        <f>1+COUNTIFS(A:A,A17,G:G,"&gt;"&amp;G17)</f>
        <v>4</v>
      </c>
      <c r="I17" s="2">
        <f>AVERAGEIF(A:A,A17,G:G)</f>
        <v>50.861818181818187</v>
      </c>
      <c r="J17" s="2">
        <f t="shared" si="0"/>
        <v>6.0181818181818159</v>
      </c>
      <c r="K17" s="2">
        <f t="shared" si="1"/>
        <v>96.018181818181816</v>
      </c>
      <c r="L17" s="2">
        <f t="shared" si="2"/>
        <v>317.69471599890704</v>
      </c>
      <c r="M17" s="2">
        <f>SUMIF(A:A,A17,L:L)</f>
        <v>3222.2120834438897</v>
      </c>
      <c r="N17" s="3">
        <f t="shared" si="3"/>
        <v>9.8595222093312979E-2</v>
      </c>
      <c r="O17" s="6">
        <f t="shared" si="4"/>
        <v>10.142479308516339</v>
      </c>
      <c r="P17" s="3">
        <f t="shared" si="5"/>
        <v>9.8595222093312979E-2</v>
      </c>
      <c r="Q17" s="3">
        <f>IF(ISNUMBER(P17),SUMIF(A:A,A17,P:P),"")</f>
        <v>0.92131249286320238</v>
      </c>
      <c r="R17" s="3">
        <f t="shared" si="6"/>
        <v>0.10701604814551506</v>
      </c>
      <c r="S17" s="7">
        <f t="shared" si="7"/>
        <v>9.3443928955426401</v>
      </c>
    </row>
    <row r="18" spans="1:19" x14ac:dyDescent="0.3">
      <c r="A18" s="1">
        <v>6</v>
      </c>
      <c r="B18" s="5">
        <v>0.56805555555555554</v>
      </c>
      <c r="C18" s="1" t="s">
        <v>19</v>
      </c>
      <c r="D18" s="1">
        <v>2</v>
      </c>
      <c r="E18" s="1">
        <v>4</v>
      </c>
      <c r="F18" s="1" t="s">
        <v>28</v>
      </c>
      <c r="G18" s="1">
        <v>56.74</v>
      </c>
      <c r="H18" s="1">
        <f>1+COUNTIFS(A:A,A18,G:G,"&gt;"&amp;G18)</f>
        <v>5</v>
      </c>
      <c r="I18" s="2">
        <f>AVERAGEIF(A:A,A18,G:G)</f>
        <v>50.861818181818187</v>
      </c>
      <c r="J18" s="2">
        <f t="shared" si="0"/>
        <v>5.8781818181818153</v>
      </c>
      <c r="K18" s="2">
        <f t="shared" si="1"/>
        <v>95.878181818181815</v>
      </c>
      <c r="L18" s="2">
        <f t="shared" si="2"/>
        <v>315.03725733673593</v>
      </c>
      <c r="M18" s="2">
        <f>SUMIF(A:A,A18,L:L)</f>
        <v>3222.2120834438897</v>
      </c>
      <c r="N18" s="3">
        <f t="shared" si="3"/>
        <v>9.7770490947953106E-2</v>
      </c>
      <c r="O18" s="6">
        <f t="shared" si="4"/>
        <v>10.228034965400116</v>
      </c>
      <c r="P18" s="3">
        <f t="shared" si="5"/>
        <v>9.7770490947953106E-2</v>
      </c>
      <c r="Q18" s="3">
        <f>IF(ISNUMBER(P18),SUMIF(A:A,A18,P:P),"")</f>
        <v>0.92131249286320238</v>
      </c>
      <c r="R18" s="3">
        <f t="shared" si="6"/>
        <v>0.10612087831796088</v>
      </c>
      <c r="S18" s="7">
        <f t="shared" si="7"/>
        <v>9.4232163910647806</v>
      </c>
    </row>
    <row r="19" spans="1:19" x14ac:dyDescent="0.3">
      <c r="A19" s="1">
        <v>6</v>
      </c>
      <c r="B19" s="5">
        <v>0.56805555555555554</v>
      </c>
      <c r="C19" s="1" t="s">
        <v>19</v>
      </c>
      <c r="D19" s="1">
        <v>2</v>
      </c>
      <c r="E19" s="1">
        <v>11</v>
      </c>
      <c r="F19" s="1" t="s">
        <v>35</v>
      </c>
      <c r="G19" s="1">
        <v>51.21</v>
      </c>
      <c r="H19" s="1">
        <f>1+COUNTIFS(A:A,A19,G:G,"&gt;"&amp;G19)</f>
        <v>6</v>
      </c>
      <c r="I19" s="2">
        <f>AVERAGEIF(A:A,A19,G:G)</f>
        <v>50.861818181818187</v>
      </c>
      <c r="J19" s="2">
        <f t="shared" si="0"/>
        <v>0.34818181818181415</v>
      </c>
      <c r="K19" s="2">
        <f t="shared" si="1"/>
        <v>90.348181818181814</v>
      </c>
      <c r="L19" s="2">
        <f t="shared" si="2"/>
        <v>226.08044993462028</v>
      </c>
      <c r="M19" s="2">
        <f>SUMIF(A:A,A19,L:L)</f>
        <v>3222.2120834438897</v>
      </c>
      <c r="N19" s="3">
        <f t="shared" si="3"/>
        <v>7.0163119025047613E-2</v>
      </c>
      <c r="O19" s="6">
        <f t="shared" si="4"/>
        <v>14.252502082226545</v>
      </c>
      <c r="P19" s="3">
        <f t="shared" si="5"/>
        <v>7.0163119025047613E-2</v>
      </c>
      <c r="Q19" s="3">
        <f>IF(ISNUMBER(P19),SUMIF(A:A,A19,P:P),"")</f>
        <v>0.92131249286320238</v>
      </c>
      <c r="R19" s="3">
        <f t="shared" si="6"/>
        <v>7.6155614483201753E-2</v>
      </c>
      <c r="S19" s="7">
        <f t="shared" si="7"/>
        <v>13.131008222914122</v>
      </c>
    </row>
    <row r="20" spans="1:19" x14ac:dyDescent="0.3">
      <c r="A20" s="1">
        <v>6</v>
      </c>
      <c r="B20" s="5">
        <v>0.56805555555555554</v>
      </c>
      <c r="C20" s="1" t="s">
        <v>19</v>
      </c>
      <c r="D20" s="1">
        <v>2</v>
      </c>
      <c r="E20" s="1">
        <v>3</v>
      </c>
      <c r="F20" s="1" t="s">
        <v>27</v>
      </c>
      <c r="G20" s="1">
        <v>49.19</v>
      </c>
      <c r="H20" s="1">
        <f>1+COUNTIFS(A:A,A20,G:G,"&gt;"&amp;G20)</f>
        <v>7</v>
      </c>
      <c r="I20" s="2">
        <f>AVERAGEIF(A:A,A20,G:G)</f>
        <v>50.861818181818187</v>
      </c>
      <c r="J20" s="2">
        <f t="shared" si="0"/>
        <v>-1.671818181818189</v>
      </c>
      <c r="K20" s="2">
        <f t="shared" si="1"/>
        <v>88.328181818181804</v>
      </c>
      <c r="L20" s="2">
        <f t="shared" si="2"/>
        <v>200.27489725689409</v>
      </c>
      <c r="M20" s="2">
        <f>SUMIF(A:A,A20,L:L)</f>
        <v>3222.2120834438897</v>
      </c>
      <c r="N20" s="3">
        <f t="shared" si="3"/>
        <v>6.2154474029170959E-2</v>
      </c>
      <c r="O20" s="6">
        <f t="shared" si="4"/>
        <v>16.088946381087062</v>
      </c>
      <c r="P20" s="3">
        <f t="shared" si="5"/>
        <v>6.2154474029170959E-2</v>
      </c>
      <c r="Q20" s="3">
        <f>IF(ISNUMBER(P20),SUMIF(A:A,A20,P:P),"")</f>
        <v>0.92131249286320238</v>
      </c>
      <c r="R20" s="3">
        <f t="shared" si="6"/>
        <v>6.7462966703089877E-2</v>
      </c>
      <c r="S20" s="7">
        <f t="shared" si="7"/>
        <v>14.822947297901722</v>
      </c>
    </row>
    <row r="21" spans="1:19" x14ac:dyDescent="0.3">
      <c r="A21" s="1">
        <v>6</v>
      </c>
      <c r="B21" s="5">
        <v>0.56805555555555554</v>
      </c>
      <c r="C21" s="1" t="s">
        <v>19</v>
      </c>
      <c r="D21" s="1">
        <v>2</v>
      </c>
      <c r="E21" s="1">
        <v>5</v>
      </c>
      <c r="F21" s="1" t="s">
        <v>29</v>
      </c>
      <c r="G21" s="1">
        <v>48.01</v>
      </c>
      <c r="H21" s="1">
        <f>1+COUNTIFS(A:A,A21,G:G,"&gt;"&amp;G21)</f>
        <v>8</v>
      </c>
      <c r="I21" s="2">
        <f>AVERAGEIF(A:A,A21,G:G)</f>
        <v>50.861818181818187</v>
      </c>
      <c r="J21" s="2">
        <f t="shared" si="0"/>
        <v>-2.8518181818181887</v>
      </c>
      <c r="K21" s="2">
        <f t="shared" si="1"/>
        <v>87.148181818181811</v>
      </c>
      <c r="L21" s="2">
        <f t="shared" si="2"/>
        <v>186.58574816273199</v>
      </c>
      <c r="M21" s="2">
        <f>SUMIF(A:A,A21,L:L)</f>
        <v>3222.2120834438897</v>
      </c>
      <c r="N21" s="3">
        <f t="shared" si="3"/>
        <v>5.7906104046171213E-2</v>
      </c>
      <c r="O21" s="6">
        <f t="shared" si="4"/>
        <v>17.269336566014765</v>
      </c>
      <c r="P21" s="3">
        <f t="shared" si="5"/>
        <v>5.7906104046171213E-2</v>
      </c>
      <c r="Q21" s="3">
        <f>IF(ISNUMBER(P21),SUMIF(A:A,A21,P:P),"")</f>
        <v>0.92131249286320238</v>
      </c>
      <c r="R21" s="3">
        <f t="shared" si="6"/>
        <v>6.2851751707191039E-2</v>
      </c>
      <c r="S21" s="7">
        <f t="shared" si="7"/>
        <v>15.910455521728718</v>
      </c>
    </row>
    <row r="22" spans="1:19" x14ac:dyDescent="0.3">
      <c r="A22" s="1">
        <v>6</v>
      </c>
      <c r="B22" s="5">
        <v>0.56805555555555554</v>
      </c>
      <c r="C22" s="1" t="s">
        <v>19</v>
      </c>
      <c r="D22" s="1">
        <v>2</v>
      </c>
      <c r="E22" s="1">
        <v>8</v>
      </c>
      <c r="F22" s="1" t="s">
        <v>32</v>
      </c>
      <c r="G22" s="1">
        <v>41.82</v>
      </c>
      <c r="H22" s="1">
        <f>1+COUNTIFS(A:A,A22,G:G,"&gt;"&amp;G22)</f>
        <v>9</v>
      </c>
      <c r="I22" s="2">
        <f>AVERAGEIF(A:A,A22,G:G)</f>
        <v>50.861818181818187</v>
      </c>
      <c r="J22" s="2">
        <f t="shared" si="0"/>
        <v>-9.0418181818181864</v>
      </c>
      <c r="K22" s="2">
        <f t="shared" si="1"/>
        <v>80.958181818181814</v>
      </c>
      <c r="L22" s="2">
        <f t="shared" si="2"/>
        <v>128.70087445368284</v>
      </c>
      <c r="M22" s="2">
        <f>SUMIF(A:A,A22,L:L)</f>
        <v>3222.2120834438897</v>
      </c>
      <c r="N22" s="3">
        <f t="shared" si="3"/>
        <v>3.994177637001714E-2</v>
      </c>
      <c r="O22" s="6">
        <f t="shared" si="4"/>
        <v>25.036442814563053</v>
      </c>
      <c r="P22" s="3" t="str">
        <f t="shared" si="5"/>
        <v/>
      </c>
      <c r="Q22" s="3" t="str">
        <f>IF(ISNUMBER(P22),SUMIF(A:A,A22,P:P),"")</f>
        <v/>
      </c>
      <c r="R22" s="3" t="str">
        <f t="shared" si="6"/>
        <v/>
      </c>
      <c r="S22" s="7" t="str">
        <f t="shared" si="7"/>
        <v/>
      </c>
    </row>
    <row r="23" spans="1:19" x14ac:dyDescent="0.3">
      <c r="A23" s="1">
        <v>6</v>
      </c>
      <c r="B23" s="5">
        <v>0.56805555555555554</v>
      </c>
      <c r="C23" s="1" t="s">
        <v>19</v>
      </c>
      <c r="D23" s="1">
        <v>2</v>
      </c>
      <c r="E23" s="1">
        <v>10</v>
      </c>
      <c r="F23" s="1" t="s">
        <v>34</v>
      </c>
      <c r="G23" s="1">
        <v>33.03</v>
      </c>
      <c r="H23" s="1">
        <f>1+COUNTIFS(A:A,A23,G:G,"&gt;"&amp;G23)</f>
        <v>10</v>
      </c>
      <c r="I23" s="2">
        <f>AVERAGEIF(A:A,A23,G:G)</f>
        <v>50.861818181818187</v>
      </c>
      <c r="J23" s="2">
        <f t="shared" si="0"/>
        <v>-17.831818181818186</v>
      </c>
      <c r="K23" s="2">
        <f t="shared" si="1"/>
        <v>72.168181818181807</v>
      </c>
      <c r="L23" s="2">
        <f t="shared" si="2"/>
        <v>75.951190909067904</v>
      </c>
      <c r="M23" s="2">
        <f>SUMIF(A:A,A23,L:L)</f>
        <v>3222.2120834438897</v>
      </c>
      <c r="N23" s="3">
        <f t="shared" si="3"/>
        <v>2.357113341462351E-2</v>
      </c>
      <c r="O23" s="6">
        <f t="shared" si="4"/>
        <v>42.424773658936608</v>
      </c>
      <c r="P23" s="3" t="str">
        <f t="shared" si="5"/>
        <v/>
      </c>
      <c r="Q23" s="3" t="str">
        <f>IF(ISNUMBER(P23),SUMIF(A:A,A23,P:P),"")</f>
        <v/>
      </c>
      <c r="R23" s="3" t="str">
        <f t="shared" si="6"/>
        <v/>
      </c>
      <c r="S23" s="7" t="str">
        <f t="shared" si="7"/>
        <v/>
      </c>
    </row>
    <row r="24" spans="1:19" x14ac:dyDescent="0.3">
      <c r="A24" s="1">
        <v>6</v>
      </c>
      <c r="B24" s="5">
        <v>0.56805555555555554</v>
      </c>
      <c r="C24" s="1" t="s">
        <v>19</v>
      </c>
      <c r="D24" s="1">
        <v>2</v>
      </c>
      <c r="E24" s="1">
        <v>6</v>
      </c>
      <c r="F24" s="1" t="s">
        <v>30</v>
      </c>
      <c r="G24" s="1">
        <v>25.69</v>
      </c>
      <c r="H24" s="1">
        <f>1+COUNTIFS(A:A,A24,G:G,"&gt;"&amp;G24)</f>
        <v>11</v>
      </c>
      <c r="I24" s="2">
        <f>AVERAGEIF(A:A,A24,G:G)</f>
        <v>50.861818181818187</v>
      </c>
      <c r="J24" s="2">
        <f t="shared" si="0"/>
        <v>-25.171818181818185</v>
      </c>
      <c r="K24" s="2">
        <f t="shared" si="1"/>
        <v>64.828181818181818</v>
      </c>
      <c r="L24" s="2">
        <f t="shared" si="2"/>
        <v>48.895770949515452</v>
      </c>
      <c r="M24" s="2">
        <f>SUMIF(A:A,A24,L:L)</f>
        <v>3222.2120834438897</v>
      </c>
      <c r="N24" s="3">
        <f t="shared" si="3"/>
        <v>1.5174597352156849E-2</v>
      </c>
      <c r="O24" s="6">
        <f t="shared" si="4"/>
        <v>65.899606875424908</v>
      </c>
      <c r="P24" s="3" t="str">
        <f t="shared" si="5"/>
        <v/>
      </c>
      <c r="Q24" s="3" t="str">
        <f>IF(ISNUMBER(P24),SUMIF(A:A,A24,P:P),"")</f>
        <v/>
      </c>
      <c r="R24" s="3" t="str">
        <f t="shared" si="6"/>
        <v/>
      </c>
      <c r="S24" s="7" t="str">
        <f t="shared" si="7"/>
        <v/>
      </c>
    </row>
    <row r="25" spans="1:19" x14ac:dyDescent="0.3">
      <c r="A25" s="1">
        <v>20</v>
      </c>
      <c r="B25" s="5">
        <v>0.69027777777777777</v>
      </c>
      <c r="C25" s="1" t="s">
        <v>19</v>
      </c>
      <c r="D25" s="1">
        <v>7</v>
      </c>
      <c r="E25" s="1">
        <v>5</v>
      </c>
      <c r="F25" s="1" t="s">
        <v>40</v>
      </c>
      <c r="G25" s="1">
        <v>66.459999999999994</v>
      </c>
      <c r="H25" s="1">
        <f>1+COUNTIFS(A:A,A25,G:G,"&gt;"&amp;G25)</f>
        <v>1</v>
      </c>
      <c r="I25" s="2">
        <f>AVERAGEIF(A:A,A25,G:G)</f>
        <v>51.895555555555553</v>
      </c>
      <c r="J25" s="2">
        <f t="shared" ref="J25:J49" si="8">G25-I25</f>
        <v>14.56444444444444</v>
      </c>
      <c r="K25" s="2">
        <f t="shared" ref="K25:K49" si="9">90+J25</f>
        <v>104.56444444444443</v>
      </c>
      <c r="L25" s="2">
        <f t="shared" ref="L25:L49" si="10">EXP(0.06*K25)</f>
        <v>530.52477949770264</v>
      </c>
      <c r="M25" s="2">
        <f>SUMIF(A:A,A25,L:L)</f>
        <v>2287.9719345651511</v>
      </c>
      <c r="N25" s="3">
        <f t="shared" ref="N25:N49" si="11">L25/M25</f>
        <v>0.23187556258137995</v>
      </c>
      <c r="O25" s="6">
        <f t="shared" ref="O25:O49" si="12">1/N25</f>
        <v>4.3126580001246833</v>
      </c>
      <c r="P25" s="3">
        <f t="shared" ref="P25:P49" si="13">IF(O25&gt;21,"",N25)</f>
        <v>0.23187556258137995</v>
      </c>
      <c r="Q25" s="3">
        <f>IF(ISNUMBER(P25),SUMIF(A:A,A25,P:P),"")</f>
        <v>0.91204226228925067</v>
      </c>
      <c r="R25" s="3">
        <f t="shared" ref="R25:R49" si="14">IFERROR(P25*(1/Q25),"")</f>
        <v>0.25423773893916496</v>
      </c>
      <c r="S25" s="7">
        <f t="shared" ref="S25:S49" si="15">IFERROR(1/R25,"")</f>
        <v>3.9333263589135523</v>
      </c>
    </row>
    <row r="26" spans="1:19" x14ac:dyDescent="0.3">
      <c r="A26" s="1">
        <v>20</v>
      </c>
      <c r="B26" s="5">
        <v>0.69027777777777777</v>
      </c>
      <c r="C26" s="1" t="s">
        <v>19</v>
      </c>
      <c r="D26" s="1">
        <v>7</v>
      </c>
      <c r="E26" s="1">
        <v>1</v>
      </c>
      <c r="F26" s="1" t="s">
        <v>36</v>
      </c>
      <c r="G26" s="1">
        <v>59.22</v>
      </c>
      <c r="H26" s="1">
        <f>1+COUNTIFS(A:A,A26,G:G,"&gt;"&amp;G26)</f>
        <v>2</v>
      </c>
      <c r="I26" s="2">
        <f>AVERAGEIF(A:A,A26,G:G)</f>
        <v>51.895555555555553</v>
      </c>
      <c r="J26" s="2">
        <f t="shared" si="8"/>
        <v>7.3244444444444454</v>
      </c>
      <c r="K26" s="2">
        <f t="shared" si="9"/>
        <v>97.324444444444453</v>
      </c>
      <c r="L26" s="2">
        <f t="shared" si="10"/>
        <v>343.59604056764937</v>
      </c>
      <c r="M26" s="2">
        <f>SUMIF(A:A,A26,L:L)</f>
        <v>2287.9719345651511</v>
      </c>
      <c r="N26" s="3">
        <f t="shared" si="11"/>
        <v>0.15017493675373811</v>
      </c>
      <c r="O26" s="6">
        <f t="shared" si="12"/>
        <v>6.6589007567876219</v>
      </c>
      <c r="P26" s="3">
        <f t="shared" si="13"/>
        <v>0.15017493675373811</v>
      </c>
      <c r="Q26" s="3">
        <f>IF(ISNUMBER(P26),SUMIF(A:A,A26,P:P),"")</f>
        <v>0.91204226228925067</v>
      </c>
      <c r="R26" s="3">
        <f t="shared" si="14"/>
        <v>0.16465787054296691</v>
      </c>
      <c r="S26" s="7">
        <f t="shared" si="15"/>
        <v>6.0731989105801869</v>
      </c>
    </row>
    <row r="27" spans="1:19" x14ac:dyDescent="0.3">
      <c r="A27" s="1">
        <v>20</v>
      </c>
      <c r="B27" s="5">
        <v>0.69027777777777777</v>
      </c>
      <c r="C27" s="1" t="s">
        <v>19</v>
      </c>
      <c r="D27" s="1">
        <v>7</v>
      </c>
      <c r="E27" s="1">
        <v>8</v>
      </c>
      <c r="F27" s="1" t="s">
        <v>43</v>
      </c>
      <c r="G27" s="1">
        <v>57.86</v>
      </c>
      <c r="H27" s="1">
        <f>1+COUNTIFS(A:A,A27,G:G,"&gt;"&amp;G27)</f>
        <v>3</v>
      </c>
      <c r="I27" s="2">
        <f>AVERAGEIF(A:A,A27,G:G)</f>
        <v>51.895555555555553</v>
      </c>
      <c r="J27" s="2">
        <f t="shared" si="8"/>
        <v>5.964444444444446</v>
      </c>
      <c r="K27" s="2">
        <f t="shared" si="9"/>
        <v>95.964444444444439</v>
      </c>
      <c r="L27" s="2">
        <f t="shared" si="10"/>
        <v>316.6720407799944</v>
      </c>
      <c r="M27" s="2">
        <f>SUMIF(A:A,A27,L:L)</f>
        <v>2287.9719345651511</v>
      </c>
      <c r="N27" s="3">
        <f t="shared" si="11"/>
        <v>0.13840730998310111</v>
      </c>
      <c r="O27" s="6">
        <f t="shared" si="12"/>
        <v>7.2250519146864089</v>
      </c>
      <c r="P27" s="3">
        <f t="shared" si="13"/>
        <v>0.13840730998310111</v>
      </c>
      <c r="Q27" s="3">
        <f>IF(ISNUMBER(P27),SUMIF(A:A,A27,P:P),"")</f>
        <v>0.91204226228925067</v>
      </c>
      <c r="R27" s="3">
        <f t="shared" si="14"/>
        <v>0.1517553689186453</v>
      </c>
      <c r="S27" s="7">
        <f t="shared" si="15"/>
        <v>6.5895526934278754</v>
      </c>
    </row>
    <row r="28" spans="1:19" x14ac:dyDescent="0.3">
      <c r="A28" s="1">
        <v>20</v>
      </c>
      <c r="B28" s="5">
        <v>0.69027777777777777</v>
      </c>
      <c r="C28" s="1" t="s">
        <v>19</v>
      </c>
      <c r="D28" s="1">
        <v>7</v>
      </c>
      <c r="E28" s="1">
        <v>3</v>
      </c>
      <c r="F28" s="1" t="s">
        <v>38</v>
      </c>
      <c r="G28" s="1">
        <v>56.87</v>
      </c>
      <c r="H28" s="1">
        <f>1+COUNTIFS(A:A,A28,G:G,"&gt;"&amp;G28)</f>
        <v>4</v>
      </c>
      <c r="I28" s="2">
        <f>AVERAGEIF(A:A,A28,G:G)</f>
        <v>51.895555555555553</v>
      </c>
      <c r="J28" s="2">
        <f t="shared" si="8"/>
        <v>4.974444444444444</v>
      </c>
      <c r="K28" s="2">
        <f t="shared" si="9"/>
        <v>94.974444444444444</v>
      </c>
      <c r="L28" s="2">
        <f t="shared" si="10"/>
        <v>298.40948877464177</v>
      </c>
      <c r="M28" s="2">
        <f>SUMIF(A:A,A28,L:L)</f>
        <v>2287.9719345651511</v>
      </c>
      <c r="N28" s="3">
        <f t="shared" si="11"/>
        <v>0.13042532745549482</v>
      </c>
      <c r="O28" s="6">
        <f t="shared" si="12"/>
        <v>7.6672224598495342</v>
      </c>
      <c r="P28" s="3">
        <f t="shared" si="13"/>
        <v>0.13042532745549482</v>
      </c>
      <c r="Q28" s="3">
        <f>IF(ISNUMBER(P28),SUMIF(A:A,A28,P:P),"")</f>
        <v>0.91204226228925067</v>
      </c>
      <c r="R28" s="3">
        <f t="shared" si="14"/>
        <v>0.14300360065346504</v>
      </c>
      <c r="S28" s="7">
        <f t="shared" si="15"/>
        <v>6.9928309177561223</v>
      </c>
    </row>
    <row r="29" spans="1:19" x14ac:dyDescent="0.3">
      <c r="A29" s="1">
        <v>20</v>
      </c>
      <c r="B29" s="5">
        <v>0.69027777777777777</v>
      </c>
      <c r="C29" s="1" t="s">
        <v>19</v>
      </c>
      <c r="D29" s="1">
        <v>7</v>
      </c>
      <c r="E29" s="1">
        <v>2</v>
      </c>
      <c r="F29" s="1" t="s">
        <v>37</v>
      </c>
      <c r="G29" s="1">
        <v>52.75</v>
      </c>
      <c r="H29" s="1">
        <f>1+COUNTIFS(A:A,A29,G:G,"&gt;"&amp;G29)</f>
        <v>5</v>
      </c>
      <c r="I29" s="2">
        <f>AVERAGEIF(A:A,A29,G:G)</f>
        <v>51.895555555555553</v>
      </c>
      <c r="J29" s="2">
        <f t="shared" si="8"/>
        <v>0.85444444444444656</v>
      </c>
      <c r="K29" s="2">
        <f t="shared" si="9"/>
        <v>90.854444444444454</v>
      </c>
      <c r="L29" s="2">
        <f t="shared" si="10"/>
        <v>233.05317972044887</v>
      </c>
      <c r="M29" s="2">
        <f>SUMIF(A:A,A29,L:L)</f>
        <v>2287.9719345651511</v>
      </c>
      <c r="N29" s="3">
        <f t="shared" si="11"/>
        <v>0.1018601566739684</v>
      </c>
      <c r="O29" s="6">
        <f t="shared" si="12"/>
        <v>9.8173813260544698</v>
      </c>
      <c r="P29" s="3">
        <f t="shared" si="13"/>
        <v>0.1018601566739684</v>
      </c>
      <c r="Q29" s="3">
        <f>IF(ISNUMBER(P29),SUMIF(A:A,A29,P:P),"")</f>
        <v>0.91204226228925067</v>
      </c>
      <c r="R29" s="3">
        <f t="shared" si="14"/>
        <v>0.11168359283954304</v>
      </c>
      <c r="S29" s="7">
        <f t="shared" si="15"/>
        <v>8.9538666743709641</v>
      </c>
    </row>
    <row r="30" spans="1:19" x14ac:dyDescent="0.3">
      <c r="A30" s="1">
        <v>20</v>
      </c>
      <c r="B30" s="5">
        <v>0.69027777777777777</v>
      </c>
      <c r="C30" s="1" t="s">
        <v>19</v>
      </c>
      <c r="D30" s="1">
        <v>7</v>
      </c>
      <c r="E30" s="1">
        <v>4</v>
      </c>
      <c r="F30" s="1" t="s">
        <v>39</v>
      </c>
      <c r="G30" s="1">
        <v>51.99</v>
      </c>
      <c r="H30" s="1">
        <f>1+COUNTIFS(A:A,A30,G:G,"&gt;"&amp;G30)</f>
        <v>6</v>
      </c>
      <c r="I30" s="2">
        <f>AVERAGEIF(A:A,A30,G:G)</f>
        <v>51.895555555555553</v>
      </c>
      <c r="J30" s="2">
        <f t="shared" si="8"/>
        <v>9.444444444444855E-2</v>
      </c>
      <c r="K30" s="2">
        <f t="shared" si="9"/>
        <v>90.094444444444449</v>
      </c>
      <c r="L30" s="2">
        <f t="shared" si="10"/>
        <v>222.66461408984435</v>
      </c>
      <c r="M30" s="2">
        <f>SUMIF(A:A,A30,L:L)</f>
        <v>2287.9719345651511</v>
      </c>
      <c r="N30" s="3">
        <f t="shared" si="11"/>
        <v>9.7319643972015632E-2</v>
      </c>
      <c r="O30" s="6">
        <f t="shared" si="12"/>
        <v>10.275417779863139</v>
      </c>
      <c r="P30" s="3">
        <f t="shared" si="13"/>
        <v>9.7319643972015632E-2</v>
      </c>
      <c r="Q30" s="3">
        <f>IF(ISNUMBER(P30),SUMIF(A:A,A30,P:P),"")</f>
        <v>0.91204226228925067</v>
      </c>
      <c r="R30" s="3">
        <f t="shared" si="14"/>
        <v>0.10670519119118525</v>
      </c>
      <c r="S30" s="7">
        <f t="shared" si="15"/>
        <v>9.371615277913568</v>
      </c>
    </row>
    <row r="31" spans="1:19" x14ac:dyDescent="0.3">
      <c r="A31" s="1">
        <v>20</v>
      </c>
      <c r="B31" s="5">
        <v>0.69027777777777777</v>
      </c>
      <c r="C31" s="1" t="s">
        <v>19</v>
      </c>
      <c r="D31" s="1">
        <v>7</v>
      </c>
      <c r="E31" s="1">
        <v>9</v>
      </c>
      <c r="F31" s="1" t="s">
        <v>44</v>
      </c>
      <c r="G31" s="1">
        <v>44.47</v>
      </c>
      <c r="H31" s="1">
        <f>1+COUNTIFS(A:A,A31,G:G,"&gt;"&amp;G31)</f>
        <v>7</v>
      </c>
      <c r="I31" s="2">
        <f>AVERAGEIF(A:A,A31,G:G)</f>
        <v>51.895555555555553</v>
      </c>
      <c r="J31" s="2">
        <f t="shared" si="8"/>
        <v>-7.4255555555555546</v>
      </c>
      <c r="K31" s="2">
        <f t="shared" si="9"/>
        <v>82.574444444444453</v>
      </c>
      <c r="L31" s="2">
        <f t="shared" si="10"/>
        <v>141.80695582483224</v>
      </c>
      <c r="M31" s="2">
        <f>SUMIF(A:A,A31,L:L)</f>
        <v>2287.9719345651511</v>
      </c>
      <c r="N31" s="3">
        <f t="shared" si="11"/>
        <v>6.1979324869552599E-2</v>
      </c>
      <c r="O31" s="6">
        <f t="shared" si="12"/>
        <v>16.134412598147723</v>
      </c>
      <c r="P31" s="3">
        <f t="shared" si="13"/>
        <v>6.1979324869552599E-2</v>
      </c>
      <c r="Q31" s="3">
        <f>IF(ISNUMBER(P31),SUMIF(A:A,A31,P:P),"")</f>
        <v>0.91204226228925067</v>
      </c>
      <c r="R31" s="3">
        <f t="shared" si="14"/>
        <v>6.7956636915029373E-2</v>
      </c>
      <c r="S31" s="7">
        <f t="shared" si="15"/>
        <v>14.715266166722838</v>
      </c>
    </row>
    <row r="32" spans="1:19" x14ac:dyDescent="0.3">
      <c r="A32" s="1">
        <v>20</v>
      </c>
      <c r="B32" s="5">
        <v>0.69027777777777777</v>
      </c>
      <c r="C32" s="1" t="s">
        <v>19</v>
      </c>
      <c r="D32" s="1">
        <v>7</v>
      </c>
      <c r="E32" s="1">
        <v>7</v>
      </c>
      <c r="F32" s="1" t="s">
        <v>42</v>
      </c>
      <c r="G32" s="1">
        <v>39.75</v>
      </c>
      <c r="H32" s="1">
        <f>1+COUNTIFS(A:A,A32,G:G,"&gt;"&amp;G32)</f>
        <v>8</v>
      </c>
      <c r="I32" s="2">
        <f>AVERAGEIF(A:A,A32,G:G)</f>
        <v>51.895555555555553</v>
      </c>
      <c r="J32" s="2">
        <f t="shared" si="8"/>
        <v>-12.145555555555553</v>
      </c>
      <c r="K32" s="2">
        <f t="shared" si="9"/>
        <v>77.854444444444454</v>
      </c>
      <c r="L32" s="2">
        <f t="shared" si="10"/>
        <v>106.83297853765035</v>
      </c>
      <c r="M32" s="2">
        <f>SUMIF(A:A,A32,L:L)</f>
        <v>2287.9719345651511</v>
      </c>
      <c r="N32" s="3">
        <f t="shared" si="11"/>
        <v>4.6693308131838987E-2</v>
      </c>
      <c r="O32" s="6">
        <f t="shared" si="12"/>
        <v>21.416345082607783</v>
      </c>
      <c r="P32" s="3" t="str">
        <f t="shared" si="13"/>
        <v/>
      </c>
      <c r="Q32" s="3" t="str">
        <f>IF(ISNUMBER(P32),SUMIF(A:A,A32,P:P),"")</f>
        <v/>
      </c>
      <c r="R32" s="3" t="str">
        <f t="shared" si="14"/>
        <v/>
      </c>
      <c r="S32" s="7" t="str">
        <f t="shared" si="15"/>
        <v/>
      </c>
    </row>
    <row r="33" spans="1:19" x14ac:dyDescent="0.3">
      <c r="A33" s="1">
        <v>20</v>
      </c>
      <c r="B33" s="5">
        <v>0.69027777777777777</v>
      </c>
      <c r="C33" s="1" t="s">
        <v>19</v>
      </c>
      <c r="D33" s="1">
        <v>7</v>
      </c>
      <c r="E33" s="1">
        <v>6</v>
      </c>
      <c r="F33" s="1" t="s">
        <v>41</v>
      </c>
      <c r="G33" s="1">
        <v>37.69</v>
      </c>
      <c r="H33" s="1">
        <f>1+COUNTIFS(A:A,A33,G:G,"&gt;"&amp;G33)</f>
        <v>9</v>
      </c>
      <c r="I33" s="2">
        <f>AVERAGEIF(A:A,A33,G:G)</f>
        <v>51.895555555555553</v>
      </c>
      <c r="J33" s="2">
        <f t="shared" si="8"/>
        <v>-14.205555555555556</v>
      </c>
      <c r="K33" s="2">
        <f t="shared" si="9"/>
        <v>75.794444444444451</v>
      </c>
      <c r="L33" s="2">
        <f t="shared" si="10"/>
        <v>94.41185677238731</v>
      </c>
      <c r="M33" s="2">
        <f>SUMIF(A:A,A33,L:L)</f>
        <v>2287.9719345651511</v>
      </c>
      <c r="N33" s="3">
        <f t="shared" si="11"/>
        <v>4.1264429578910508E-2</v>
      </c>
      <c r="O33" s="6">
        <f t="shared" si="12"/>
        <v>24.23394701452705</v>
      </c>
      <c r="P33" s="3" t="str">
        <f t="shared" si="13"/>
        <v/>
      </c>
      <c r="Q33" s="3" t="str">
        <f>IF(ISNUMBER(P33),SUMIF(A:A,A33,P:P),"")</f>
        <v/>
      </c>
      <c r="R33" s="3" t="str">
        <f t="shared" si="14"/>
        <v/>
      </c>
      <c r="S33" s="7" t="str">
        <f t="shared" si="15"/>
        <v/>
      </c>
    </row>
    <row r="34" spans="1:19" x14ac:dyDescent="0.3">
      <c r="A34" s="1">
        <v>22</v>
      </c>
      <c r="B34" s="5">
        <v>0.71527777777777779</v>
      </c>
      <c r="C34" s="1" t="s">
        <v>19</v>
      </c>
      <c r="D34" s="1">
        <v>8</v>
      </c>
      <c r="E34" s="1">
        <v>1</v>
      </c>
      <c r="F34" s="1" t="s">
        <v>45</v>
      </c>
      <c r="G34" s="1">
        <v>59.65</v>
      </c>
      <c r="H34" s="1">
        <f>1+COUNTIFS(A:A,A34,G:G,"&gt;"&amp;G34)</f>
        <v>1</v>
      </c>
      <c r="I34" s="2">
        <f>AVERAGEIF(A:A,A34,G:G)</f>
        <v>49.676666666666669</v>
      </c>
      <c r="J34" s="2">
        <f t="shared" si="8"/>
        <v>9.9733333333333292</v>
      </c>
      <c r="K34" s="2">
        <f t="shared" si="9"/>
        <v>99.973333333333329</v>
      </c>
      <c r="L34" s="2">
        <f t="shared" si="10"/>
        <v>402.78382353670486</v>
      </c>
      <c r="M34" s="2">
        <f>SUMIF(A:A,A34,L:L)</f>
        <v>3058.4171258053798</v>
      </c>
      <c r="N34" s="3">
        <f t="shared" si="11"/>
        <v>0.13169682452344983</v>
      </c>
      <c r="O34" s="6">
        <f t="shared" si="12"/>
        <v>7.5931975096479327</v>
      </c>
      <c r="P34" s="3">
        <f t="shared" si="13"/>
        <v>0.13169682452344983</v>
      </c>
      <c r="Q34" s="3">
        <f>IF(ISNUMBER(P34),SUMIF(A:A,A34,P:P),"")</f>
        <v>0.95498688790635144</v>
      </c>
      <c r="R34" s="3">
        <f t="shared" si="14"/>
        <v>0.13790432747424733</v>
      </c>
      <c r="S34" s="7">
        <f t="shared" si="15"/>
        <v>7.251404058996938</v>
      </c>
    </row>
    <row r="35" spans="1:19" x14ac:dyDescent="0.3">
      <c r="A35" s="1">
        <v>22</v>
      </c>
      <c r="B35" s="5">
        <v>0.71527777777777779</v>
      </c>
      <c r="C35" s="1" t="s">
        <v>19</v>
      </c>
      <c r="D35" s="1">
        <v>8</v>
      </c>
      <c r="E35" s="1">
        <v>2</v>
      </c>
      <c r="F35" s="1" t="s">
        <v>46</v>
      </c>
      <c r="G35" s="1">
        <v>57.4</v>
      </c>
      <c r="H35" s="1">
        <f>1+COUNTIFS(A:A,A35,G:G,"&gt;"&amp;G35)</f>
        <v>2</v>
      </c>
      <c r="I35" s="2">
        <f>AVERAGEIF(A:A,A35,G:G)</f>
        <v>49.676666666666669</v>
      </c>
      <c r="J35" s="2">
        <f t="shared" si="8"/>
        <v>7.7233333333333292</v>
      </c>
      <c r="K35" s="2">
        <f t="shared" si="9"/>
        <v>97.723333333333329</v>
      </c>
      <c r="L35" s="2">
        <f t="shared" si="10"/>
        <v>351.91863559456453</v>
      </c>
      <c r="M35" s="2">
        <f>SUMIF(A:A,A35,L:L)</f>
        <v>3058.4171258053798</v>
      </c>
      <c r="N35" s="3">
        <f t="shared" si="11"/>
        <v>0.11506561110492508</v>
      </c>
      <c r="O35" s="6">
        <f t="shared" si="12"/>
        <v>8.690693860636852</v>
      </c>
      <c r="P35" s="3">
        <f t="shared" si="13"/>
        <v>0.11506561110492508</v>
      </c>
      <c r="Q35" s="3">
        <f>IF(ISNUMBER(P35),SUMIF(A:A,A35,P:P),"")</f>
        <v>0.95498688790635144</v>
      </c>
      <c r="R35" s="3">
        <f t="shared" si="14"/>
        <v>0.12048920520488729</v>
      </c>
      <c r="S35" s="7">
        <f t="shared" si="15"/>
        <v>8.299498683716422</v>
      </c>
    </row>
    <row r="36" spans="1:19" x14ac:dyDescent="0.3">
      <c r="A36" s="1">
        <v>22</v>
      </c>
      <c r="B36" s="5">
        <v>0.71527777777777779</v>
      </c>
      <c r="C36" s="1" t="s">
        <v>19</v>
      </c>
      <c r="D36" s="1">
        <v>8</v>
      </c>
      <c r="E36" s="1">
        <v>9</v>
      </c>
      <c r="F36" s="1" t="s">
        <v>53</v>
      </c>
      <c r="G36" s="1">
        <v>57.26</v>
      </c>
      <c r="H36" s="1">
        <f>1+COUNTIFS(A:A,A36,G:G,"&gt;"&amp;G36)</f>
        <v>3</v>
      </c>
      <c r="I36" s="2">
        <f>AVERAGEIF(A:A,A36,G:G)</f>
        <v>49.676666666666669</v>
      </c>
      <c r="J36" s="2">
        <f t="shared" si="8"/>
        <v>7.5833333333333286</v>
      </c>
      <c r="K36" s="2">
        <f t="shared" si="9"/>
        <v>97.583333333333329</v>
      </c>
      <c r="L36" s="2">
        <f t="shared" si="10"/>
        <v>348.97490005398527</v>
      </c>
      <c r="M36" s="2">
        <f>SUMIF(A:A,A36,L:L)</f>
        <v>3058.4171258053798</v>
      </c>
      <c r="N36" s="3">
        <f t="shared" si="11"/>
        <v>0.11410310814359206</v>
      </c>
      <c r="O36" s="6">
        <f t="shared" si="12"/>
        <v>8.7640031570529935</v>
      </c>
      <c r="P36" s="3">
        <f t="shared" si="13"/>
        <v>0.11410310814359206</v>
      </c>
      <c r="Q36" s="3">
        <f>IF(ISNUMBER(P36),SUMIF(A:A,A36,P:P),"")</f>
        <v>0.95498688790635144</v>
      </c>
      <c r="R36" s="3">
        <f t="shared" si="14"/>
        <v>0.11948133486287332</v>
      </c>
      <c r="S36" s="7">
        <f t="shared" si="15"/>
        <v>8.3695081005554783</v>
      </c>
    </row>
    <row r="37" spans="1:19" x14ac:dyDescent="0.3">
      <c r="A37" s="1">
        <v>22</v>
      </c>
      <c r="B37" s="5">
        <v>0.71527777777777779</v>
      </c>
      <c r="C37" s="1" t="s">
        <v>19</v>
      </c>
      <c r="D37" s="1">
        <v>8</v>
      </c>
      <c r="E37" s="1">
        <v>6</v>
      </c>
      <c r="F37" s="1" t="s">
        <v>50</v>
      </c>
      <c r="G37" s="1">
        <v>56.59</v>
      </c>
      <c r="H37" s="1">
        <f>1+COUNTIFS(A:A,A37,G:G,"&gt;"&amp;G37)</f>
        <v>4</v>
      </c>
      <c r="I37" s="2">
        <f>AVERAGEIF(A:A,A37,G:G)</f>
        <v>49.676666666666669</v>
      </c>
      <c r="J37" s="2">
        <f t="shared" si="8"/>
        <v>6.913333333333334</v>
      </c>
      <c r="K37" s="2">
        <f t="shared" si="9"/>
        <v>96.913333333333327</v>
      </c>
      <c r="L37" s="2">
        <f t="shared" si="10"/>
        <v>335.22434692678712</v>
      </c>
      <c r="M37" s="2">
        <f>SUMIF(A:A,A37,L:L)</f>
        <v>3058.4171258053798</v>
      </c>
      <c r="N37" s="3">
        <f t="shared" si="11"/>
        <v>0.10960713765899795</v>
      </c>
      <c r="O37" s="6">
        <f t="shared" si="12"/>
        <v>9.1234934271445898</v>
      </c>
      <c r="P37" s="3">
        <f t="shared" si="13"/>
        <v>0.10960713765899795</v>
      </c>
      <c r="Q37" s="3">
        <f>IF(ISNUMBER(P37),SUMIF(A:A,A37,P:P),"")</f>
        <v>0.95498688790635144</v>
      </c>
      <c r="R37" s="3">
        <f t="shared" si="14"/>
        <v>0.11477344772690357</v>
      </c>
      <c r="S37" s="7">
        <f t="shared" si="15"/>
        <v>8.7128165948228649</v>
      </c>
    </row>
    <row r="38" spans="1:19" x14ac:dyDescent="0.3">
      <c r="A38" s="1">
        <v>22</v>
      </c>
      <c r="B38" s="5">
        <v>0.71527777777777779</v>
      </c>
      <c r="C38" s="1" t="s">
        <v>19</v>
      </c>
      <c r="D38" s="1">
        <v>8</v>
      </c>
      <c r="E38" s="1">
        <v>5</v>
      </c>
      <c r="F38" s="1" t="s">
        <v>49</v>
      </c>
      <c r="G38" s="1">
        <v>56.2</v>
      </c>
      <c r="H38" s="1">
        <f>1+COUNTIFS(A:A,A38,G:G,"&gt;"&amp;G38)</f>
        <v>5</v>
      </c>
      <c r="I38" s="2">
        <f>AVERAGEIF(A:A,A38,G:G)</f>
        <v>49.676666666666669</v>
      </c>
      <c r="J38" s="2">
        <f t="shared" si="8"/>
        <v>6.5233333333333334</v>
      </c>
      <c r="K38" s="2">
        <f t="shared" si="9"/>
        <v>96.523333333333341</v>
      </c>
      <c r="L38" s="2">
        <f t="shared" si="10"/>
        <v>327.47116323246769</v>
      </c>
      <c r="M38" s="2">
        <f>SUMIF(A:A,A38,L:L)</f>
        <v>3058.4171258053798</v>
      </c>
      <c r="N38" s="3">
        <f t="shared" si="11"/>
        <v>0.10707210617852984</v>
      </c>
      <c r="O38" s="6">
        <f t="shared" si="12"/>
        <v>9.3395006009559616</v>
      </c>
      <c r="P38" s="3">
        <f t="shared" si="13"/>
        <v>0.10707210617852984</v>
      </c>
      <c r="Q38" s="3">
        <f>IF(ISNUMBER(P38),SUMIF(A:A,A38,P:P),"")</f>
        <v>0.95498688790635144</v>
      </c>
      <c r="R38" s="3">
        <f t="shared" si="14"/>
        <v>0.11211892805488405</v>
      </c>
      <c r="S38" s="7">
        <f t="shared" si="15"/>
        <v>8.9191006135064335</v>
      </c>
    </row>
    <row r="39" spans="1:19" x14ac:dyDescent="0.3">
      <c r="A39" s="1">
        <v>22</v>
      </c>
      <c r="B39" s="5">
        <v>0.71527777777777779</v>
      </c>
      <c r="C39" s="1" t="s">
        <v>19</v>
      </c>
      <c r="D39" s="1">
        <v>8</v>
      </c>
      <c r="E39" s="1">
        <v>7</v>
      </c>
      <c r="F39" s="1" t="s">
        <v>51</v>
      </c>
      <c r="G39" s="1">
        <v>55.26</v>
      </c>
      <c r="H39" s="1">
        <f>1+COUNTIFS(A:A,A39,G:G,"&gt;"&amp;G39)</f>
        <v>6</v>
      </c>
      <c r="I39" s="2">
        <f>AVERAGEIF(A:A,A39,G:G)</f>
        <v>49.676666666666669</v>
      </c>
      <c r="J39" s="2">
        <f t="shared" si="8"/>
        <v>5.5833333333333286</v>
      </c>
      <c r="K39" s="2">
        <f t="shared" si="9"/>
        <v>95.583333333333329</v>
      </c>
      <c r="L39" s="2">
        <f t="shared" si="10"/>
        <v>309.51297075920701</v>
      </c>
      <c r="M39" s="2">
        <f>SUMIF(A:A,A39,L:L)</f>
        <v>3058.4171258053798</v>
      </c>
      <c r="N39" s="3">
        <f t="shared" si="11"/>
        <v>0.10120037850549973</v>
      </c>
      <c r="O39" s="6">
        <f t="shared" si="12"/>
        <v>9.8813859668089581</v>
      </c>
      <c r="P39" s="3">
        <f t="shared" si="13"/>
        <v>0.10120037850549973</v>
      </c>
      <c r="Q39" s="3">
        <f>IF(ISNUMBER(P39),SUMIF(A:A,A39,P:P),"")</f>
        <v>0.95498688790635144</v>
      </c>
      <c r="R39" s="3">
        <f t="shared" si="14"/>
        <v>0.10597043769612856</v>
      </c>
      <c r="S39" s="7">
        <f t="shared" si="15"/>
        <v>9.4365940326443809</v>
      </c>
    </row>
    <row r="40" spans="1:19" x14ac:dyDescent="0.3">
      <c r="A40" s="1">
        <v>22</v>
      </c>
      <c r="B40" s="5">
        <v>0.71527777777777779</v>
      </c>
      <c r="C40" s="1" t="s">
        <v>19</v>
      </c>
      <c r="D40" s="1">
        <v>8</v>
      </c>
      <c r="E40" s="1">
        <v>4</v>
      </c>
      <c r="F40" s="1" t="s">
        <v>48</v>
      </c>
      <c r="G40" s="1">
        <v>52.5</v>
      </c>
      <c r="H40" s="1">
        <f>1+COUNTIFS(A:A,A40,G:G,"&gt;"&amp;G40)</f>
        <v>7</v>
      </c>
      <c r="I40" s="2">
        <f>AVERAGEIF(A:A,A40,G:G)</f>
        <v>49.676666666666669</v>
      </c>
      <c r="J40" s="2">
        <f t="shared" si="8"/>
        <v>2.8233333333333306</v>
      </c>
      <c r="K40" s="2">
        <f t="shared" si="9"/>
        <v>92.823333333333323</v>
      </c>
      <c r="L40" s="2">
        <f t="shared" si="10"/>
        <v>262.27668600942616</v>
      </c>
      <c r="M40" s="2">
        <f>SUMIF(A:A,A40,L:L)</f>
        <v>3058.4171258053798</v>
      </c>
      <c r="N40" s="3">
        <f t="shared" si="11"/>
        <v>8.5755694930056428E-2</v>
      </c>
      <c r="O40" s="6">
        <f t="shared" si="12"/>
        <v>11.661033133899904</v>
      </c>
      <c r="P40" s="3">
        <f t="shared" si="13"/>
        <v>8.5755694930056428E-2</v>
      </c>
      <c r="Q40" s="3">
        <f>IF(ISNUMBER(P40),SUMIF(A:A,A40,P:P),"")</f>
        <v>0.95498688790635144</v>
      </c>
      <c r="R40" s="3">
        <f t="shared" si="14"/>
        <v>8.9797772111888774E-2</v>
      </c>
      <c r="S40" s="7">
        <f t="shared" si="15"/>
        <v>11.13613374231592</v>
      </c>
    </row>
    <row r="41" spans="1:19" x14ac:dyDescent="0.3">
      <c r="A41" s="1">
        <v>22</v>
      </c>
      <c r="B41" s="5">
        <v>0.71527777777777779</v>
      </c>
      <c r="C41" s="1" t="s">
        <v>19</v>
      </c>
      <c r="D41" s="1">
        <v>8</v>
      </c>
      <c r="E41" s="1">
        <v>8</v>
      </c>
      <c r="F41" s="1" t="s">
        <v>52</v>
      </c>
      <c r="G41" s="1">
        <v>49.72</v>
      </c>
      <c r="H41" s="1">
        <f>1+COUNTIFS(A:A,A41,G:G,"&gt;"&amp;G41)</f>
        <v>8</v>
      </c>
      <c r="I41" s="2">
        <f>AVERAGEIF(A:A,A41,G:G)</f>
        <v>49.676666666666669</v>
      </c>
      <c r="J41" s="2">
        <f t="shared" si="8"/>
        <v>4.3333333333329449E-2</v>
      </c>
      <c r="K41" s="2">
        <f t="shared" si="9"/>
        <v>90.043333333333322</v>
      </c>
      <c r="L41" s="2">
        <f t="shared" si="10"/>
        <v>221.98282188899944</v>
      </c>
      <c r="M41" s="2">
        <f>SUMIF(A:A,A41,L:L)</f>
        <v>3058.4171258053798</v>
      </c>
      <c r="N41" s="3">
        <f t="shared" si="11"/>
        <v>7.258095045833364E-2</v>
      </c>
      <c r="O41" s="6">
        <f t="shared" si="12"/>
        <v>13.777719824350708</v>
      </c>
      <c r="P41" s="3">
        <f t="shared" si="13"/>
        <v>7.258095045833364E-2</v>
      </c>
      <c r="Q41" s="3">
        <f>IF(ISNUMBER(P41),SUMIF(A:A,A41,P:P),"")</f>
        <v>0.95498688790635144</v>
      </c>
      <c r="R41" s="3">
        <f t="shared" si="14"/>
        <v>7.6002038747835787E-2</v>
      </c>
      <c r="S41" s="7">
        <f t="shared" si="15"/>
        <v>13.157541777502328</v>
      </c>
    </row>
    <row r="42" spans="1:19" x14ac:dyDescent="0.3">
      <c r="A42" s="1">
        <v>22</v>
      </c>
      <c r="B42" s="5">
        <v>0.71527777777777779</v>
      </c>
      <c r="C42" s="1" t="s">
        <v>19</v>
      </c>
      <c r="D42" s="1">
        <v>8</v>
      </c>
      <c r="E42" s="1">
        <v>11</v>
      </c>
      <c r="F42" s="1" t="s">
        <v>55</v>
      </c>
      <c r="G42" s="1">
        <v>48.2</v>
      </c>
      <c r="H42" s="1">
        <f>1+COUNTIFS(A:A,A42,G:G,"&gt;"&amp;G42)</f>
        <v>9</v>
      </c>
      <c r="I42" s="2">
        <f>AVERAGEIF(A:A,A42,G:G)</f>
        <v>49.676666666666669</v>
      </c>
      <c r="J42" s="2">
        <f t="shared" si="8"/>
        <v>-1.4766666666666666</v>
      </c>
      <c r="K42" s="2">
        <f t="shared" si="9"/>
        <v>88.523333333333341</v>
      </c>
      <c r="L42" s="2">
        <f t="shared" si="10"/>
        <v>202.63371710368867</v>
      </c>
      <c r="M42" s="2">
        <f>SUMIF(A:A,A42,L:L)</f>
        <v>3058.4171258053798</v>
      </c>
      <c r="N42" s="3">
        <f t="shared" si="11"/>
        <v>6.6254441028977915E-2</v>
      </c>
      <c r="O42" s="6">
        <f t="shared" si="12"/>
        <v>15.093327850470082</v>
      </c>
      <c r="P42" s="3">
        <f t="shared" si="13"/>
        <v>6.6254441028977915E-2</v>
      </c>
      <c r="Q42" s="3">
        <f>IF(ISNUMBER(P42),SUMIF(A:A,A42,P:P),"")</f>
        <v>0.95498688790635144</v>
      </c>
      <c r="R42" s="3">
        <f t="shared" si="14"/>
        <v>6.9377330587469796E-2</v>
      </c>
      <c r="S42" s="7">
        <f t="shared" si="15"/>
        <v>14.413930192070685</v>
      </c>
    </row>
    <row r="43" spans="1:19" x14ac:dyDescent="0.3">
      <c r="A43" s="1">
        <v>22</v>
      </c>
      <c r="B43" s="5">
        <v>0.71527777777777779</v>
      </c>
      <c r="C43" s="1" t="s">
        <v>19</v>
      </c>
      <c r="D43" s="1">
        <v>8</v>
      </c>
      <c r="E43" s="1">
        <v>3</v>
      </c>
      <c r="F43" s="1" t="s">
        <v>47</v>
      </c>
      <c r="G43" s="1">
        <v>44.05</v>
      </c>
      <c r="H43" s="1">
        <f>1+COUNTIFS(A:A,A43,G:G,"&gt;"&amp;G43)</f>
        <v>10</v>
      </c>
      <c r="I43" s="2">
        <f>AVERAGEIF(A:A,A43,G:G)</f>
        <v>49.676666666666669</v>
      </c>
      <c r="J43" s="2">
        <f t="shared" si="8"/>
        <v>-5.6266666666666723</v>
      </c>
      <c r="K43" s="2">
        <f t="shared" si="9"/>
        <v>84.373333333333335</v>
      </c>
      <c r="L43" s="2">
        <f t="shared" si="10"/>
        <v>157.96918778653659</v>
      </c>
      <c r="M43" s="2">
        <f>SUMIF(A:A,A43,L:L)</f>
        <v>3058.4171258053798</v>
      </c>
      <c r="N43" s="3">
        <f t="shared" si="11"/>
        <v>5.1650635373988826E-2</v>
      </c>
      <c r="O43" s="6">
        <f t="shared" si="12"/>
        <v>19.360846052701188</v>
      </c>
      <c r="P43" s="3">
        <f t="shared" si="13"/>
        <v>5.1650635373988826E-2</v>
      </c>
      <c r="Q43" s="3">
        <f>IF(ISNUMBER(P43),SUMIF(A:A,A43,P:P),"")</f>
        <v>0.95498688790635144</v>
      </c>
      <c r="R43" s="3">
        <f t="shared" si="14"/>
        <v>5.4085177532881286E-2</v>
      </c>
      <c r="S43" s="7">
        <f t="shared" si="15"/>
        <v>18.48935411910308</v>
      </c>
    </row>
    <row r="44" spans="1:19" x14ac:dyDescent="0.3">
      <c r="A44" s="1">
        <v>22</v>
      </c>
      <c r="B44" s="5">
        <v>0.71527777777777779</v>
      </c>
      <c r="C44" s="1" t="s">
        <v>19</v>
      </c>
      <c r="D44" s="1">
        <v>8</v>
      </c>
      <c r="E44" s="1">
        <v>10</v>
      </c>
      <c r="F44" s="1" t="s">
        <v>54</v>
      </c>
      <c r="G44" s="1">
        <v>33.99</v>
      </c>
      <c r="H44" s="1">
        <f>1+COUNTIFS(A:A,A44,G:G,"&gt;"&amp;G44)</f>
        <v>11</v>
      </c>
      <c r="I44" s="2">
        <f>AVERAGEIF(A:A,A44,G:G)</f>
        <v>49.676666666666669</v>
      </c>
      <c r="J44" s="2">
        <f t="shared" si="8"/>
        <v>-15.686666666666667</v>
      </c>
      <c r="K44" s="2">
        <f t="shared" si="9"/>
        <v>74.313333333333333</v>
      </c>
      <c r="L44" s="2">
        <f t="shared" si="10"/>
        <v>86.383786331519417</v>
      </c>
      <c r="M44" s="2">
        <f>SUMIF(A:A,A44,L:L)</f>
        <v>3058.4171258053798</v>
      </c>
      <c r="N44" s="3">
        <f t="shared" si="11"/>
        <v>2.8244605878856955E-2</v>
      </c>
      <c r="O44" s="6">
        <f t="shared" si="12"/>
        <v>35.404990400257958</v>
      </c>
      <c r="P44" s="3" t="str">
        <f t="shared" si="13"/>
        <v/>
      </c>
      <c r="Q44" s="3" t="str">
        <f>IF(ISNUMBER(P44),SUMIF(A:A,A44,P:P),"")</f>
        <v/>
      </c>
      <c r="R44" s="3" t="str">
        <f t="shared" si="14"/>
        <v/>
      </c>
      <c r="S44" s="7" t="str">
        <f t="shared" si="15"/>
        <v/>
      </c>
    </row>
    <row r="45" spans="1:19" x14ac:dyDescent="0.3">
      <c r="A45" s="1">
        <v>22</v>
      </c>
      <c r="B45" s="5">
        <v>0.71527777777777779</v>
      </c>
      <c r="C45" s="1" t="s">
        <v>19</v>
      </c>
      <c r="D45" s="1">
        <v>8</v>
      </c>
      <c r="E45" s="1">
        <v>12</v>
      </c>
      <c r="F45" s="1" t="s">
        <v>56</v>
      </c>
      <c r="G45" s="1">
        <v>25.3</v>
      </c>
      <c r="H45" s="1">
        <f>1+COUNTIFS(A:A,A45,G:G,"&gt;"&amp;G45)</f>
        <v>12</v>
      </c>
      <c r="I45" s="2">
        <f>AVERAGEIF(A:A,A45,G:G)</f>
        <v>49.676666666666669</v>
      </c>
      <c r="J45" s="2">
        <f t="shared" si="8"/>
        <v>-24.376666666666669</v>
      </c>
      <c r="K45" s="2">
        <f t="shared" si="9"/>
        <v>65.623333333333335</v>
      </c>
      <c r="L45" s="2">
        <f t="shared" si="10"/>
        <v>51.285086581493566</v>
      </c>
      <c r="M45" s="2">
        <f>SUMIF(A:A,A45,L:L)</f>
        <v>3058.4171258053798</v>
      </c>
      <c r="N45" s="3">
        <f t="shared" si="11"/>
        <v>1.6768506214791923E-2</v>
      </c>
      <c r="O45" s="6">
        <f t="shared" si="12"/>
        <v>59.635604220838395</v>
      </c>
      <c r="P45" s="3" t="str">
        <f t="shared" si="13"/>
        <v/>
      </c>
      <c r="Q45" s="3" t="str">
        <f>IF(ISNUMBER(P45),SUMIF(A:A,A45,P:P),"")</f>
        <v/>
      </c>
      <c r="R45" s="3" t="str">
        <f t="shared" si="14"/>
        <v/>
      </c>
      <c r="S45" s="7" t="str">
        <f t="shared" si="15"/>
        <v/>
      </c>
    </row>
    <row r="46" spans="1:19" x14ac:dyDescent="0.3">
      <c r="A46" s="1">
        <v>23</v>
      </c>
      <c r="B46" s="5">
        <v>0.74305555555555547</v>
      </c>
      <c r="C46" s="1" t="s">
        <v>19</v>
      </c>
      <c r="D46" s="1">
        <v>9</v>
      </c>
      <c r="E46" s="1">
        <v>2</v>
      </c>
      <c r="F46" s="1" t="s">
        <v>58</v>
      </c>
      <c r="G46" s="1">
        <v>71.430000000000007</v>
      </c>
      <c r="H46" s="1">
        <f>1+COUNTIFS(A:A,A46,G:G,"&gt;"&amp;G46)</f>
        <v>1</v>
      </c>
      <c r="I46" s="2">
        <f>AVERAGEIF(A:A,A46,G:G)</f>
        <v>48.571666666666665</v>
      </c>
      <c r="J46" s="2">
        <f t="shared" si="8"/>
        <v>22.858333333333341</v>
      </c>
      <c r="K46" s="2">
        <f t="shared" si="9"/>
        <v>112.85833333333335</v>
      </c>
      <c r="L46" s="2">
        <f t="shared" si="10"/>
        <v>872.61984254793674</v>
      </c>
      <c r="M46" s="2">
        <f>SUMIF(A:A,A46,L:L)</f>
        <v>3720.7099868945543</v>
      </c>
      <c r="N46" s="3">
        <f t="shared" si="11"/>
        <v>0.23453046478267939</v>
      </c>
      <c r="O46" s="6">
        <f t="shared" si="12"/>
        <v>4.2638383927078296</v>
      </c>
      <c r="P46" s="3">
        <f t="shared" si="13"/>
        <v>0.23453046478267939</v>
      </c>
      <c r="Q46" s="3">
        <f>IF(ISNUMBER(P46),SUMIF(A:A,A46,P:P),"")</f>
        <v>0.85293118384795807</v>
      </c>
      <c r="R46" s="3">
        <f t="shared" si="14"/>
        <v>0.2749699732217627</v>
      </c>
      <c r="S46" s="7">
        <f t="shared" si="15"/>
        <v>3.6367607280286642</v>
      </c>
    </row>
    <row r="47" spans="1:19" x14ac:dyDescent="0.3">
      <c r="A47" s="1">
        <v>23</v>
      </c>
      <c r="B47" s="5">
        <v>0.74305555555555547</v>
      </c>
      <c r="C47" s="1" t="s">
        <v>19</v>
      </c>
      <c r="D47" s="1">
        <v>9</v>
      </c>
      <c r="E47" s="1">
        <v>4</v>
      </c>
      <c r="F47" s="1" t="s">
        <v>60</v>
      </c>
      <c r="G47" s="1">
        <v>65.3</v>
      </c>
      <c r="H47" s="1">
        <f>1+COUNTIFS(A:A,A47,G:G,"&gt;"&amp;G47)</f>
        <v>2</v>
      </c>
      <c r="I47" s="2">
        <f>AVERAGEIF(A:A,A47,G:G)</f>
        <v>48.571666666666665</v>
      </c>
      <c r="J47" s="2">
        <f t="shared" si="8"/>
        <v>16.728333333333332</v>
      </c>
      <c r="K47" s="2">
        <f t="shared" si="9"/>
        <v>106.72833333333332</v>
      </c>
      <c r="L47" s="2">
        <f t="shared" si="10"/>
        <v>604.07598922707166</v>
      </c>
      <c r="M47" s="2">
        <f>SUMIF(A:A,A47,L:L)</f>
        <v>3720.7099868945543</v>
      </c>
      <c r="N47" s="3">
        <f t="shared" si="11"/>
        <v>0.16235503206506466</v>
      </c>
      <c r="O47" s="6">
        <f t="shared" si="12"/>
        <v>6.1593409657869094</v>
      </c>
      <c r="P47" s="3">
        <f t="shared" si="13"/>
        <v>0.16235503206506466</v>
      </c>
      <c r="Q47" s="3">
        <f>IF(ISNUMBER(P47),SUMIF(A:A,A47,P:P),"")</f>
        <v>0.85293118384795807</v>
      </c>
      <c r="R47" s="3">
        <f t="shared" si="14"/>
        <v>0.1903495090103374</v>
      </c>
      <c r="S47" s="7">
        <f t="shared" si="15"/>
        <v>5.2534939816718547</v>
      </c>
    </row>
    <row r="48" spans="1:19" x14ac:dyDescent="0.3">
      <c r="A48" s="1">
        <v>23</v>
      </c>
      <c r="B48" s="5">
        <v>0.74305555555555547</v>
      </c>
      <c r="C48" s="1" t="s">
        <v>19</v>
      </c>
      <c r="D48" s="1">
        <v>9</v>
      </c>
      <c r="E48" s="1">
        <v>6</v>
      </c>
      <c r="F48" s="1" t="s">
        <v>62</v>
      </c>
      <c r="G48" s="1">
        <v>62.35</v>
      </c>
      <c r="H48" s="1">
        <f>1+COUNTIFS(A:A,A48,G:G,"&gt;"&amp;G48)</f>
        <v>3</v>
      </c>
      <c r="I48" s="2">
        <f>AVERAGEIF(A:A,A48,G:G)</f>
        <v>48.571666666666665</v>
      </c>
      <c r="J48" s="2">
        <f t="shared" si="8"/>
        <v>13.778333333333336</v>
      </c>
      <c r="K48" s="2">
        <f t="shared" si="9"/>
        <v>103.77833333333334</v>
      </c>
      <c r="L48" s="2">
        <f t="shared" si="10"/>
        <v>506.08265209017117</v>
      </c>
      <c r="M48" s="2">
        <f>SUMIF(A:A,A48,L:L)</f>
        <v>3720.7099868945543</v>
      </c>
      <c r="N48" s="3">
        <f t="shared" si="11"/>
        <v>0.13601776377969382</v>
      </c>
      <c r="O48" s="6">
        <f t="shared" si="12"/>
        <v>7.3519808899349854</v>
      </c>
      <c r="P48" s="3">
        <f t="shared" si="13"/>
        <v>0.13601776377969382</v>
      </c>
      <c r="Q48" s="3">
        <f>IF(ISNUMBER(P48),SUMIF(A:A,A48,P:P),"")</f>
        <v>0.85293118384795807</v>
      </c>
      <c r="R48" s="3">
        <f t="shared" si="14"/>
        <v>0.15947097064273838</v>
      </c>
      <c r="S48" s="7">
        <f t="shared" si="15"/>
        <v>6.2707337640798118</v>
      </c>
    </row>
    <row r="49" spans="1:19" x14ac:dyDescent="0.3">
      <c r="A49" s="1">
        <v>23</v>
      </c>
      <c r="B49" s="5">
        <v>0.74305555555555547</v>
      </c>
      <c r="C49" s="1" t="s">
        <v>19</v>
      </c>
      <c r="D49" s="1">
        <v>9</v>
      </c>
      <c r="E49" s="1">
        <v>9</v>
      </c>
      <c r="F49" s="1" t="s">
        <v>65</v>
      </c>
      <c r="G49" s="1">
        <v>55.73</v>
      </c>
      <c r="H49" s="1">
        <f>1+COUNTIFS(A:A,A49,G:G,"&gt;"&amp;G49)</f>
        <v>4</v>
      </c>
      <c r="I49" s="2">
        <f>AVERAGEIF(A:A,A49,G:G)</f>
        <v>48.571666666666665</v>
      </c>
      <c r="J49" s="2">
        <f t="shared" si="8"/>
        <v>7.1583333333333314</v>
      </c>
      <c r="K49" s="2">
        <f t="shared" si="9"/>
        <v>97.158333333333331</v>
      </c>
      <c r="L49" s="2">
        <f t="shared" si="10"/>
        <v>340.18854226995762</v>
      </c>
      <c r="M49" s="2">
        <f>SUMIF(A:A,A49,L:L)</f>
        <v>3720.7099868945543</v>
      </c>
      <c r="N49" s="3">
        <f t="shared" si="11"/>
        <v>9.1431082634282901E-2</v>
      </c>
      <c r="O49" s="6">
        <f t="shared" si="12"/>
        <v>10.937199595458372</v>
      </c>
      <c r="P49" s="3">
        <f t="shared" si="13"/>
        <v>9.1431082634282901E-2</v>
      </c>
      <c r="Q49" s="3">
        <f>IF(ISNUMBER(P49),SUMIF(A:A,A49,P:P),"")</f>
        <v>0.85293118384795807</v>
      </c>
      <c r="R49" s="3">
        <f t="shared" si="14"/>
        <v>0.10719631825605901</v>
      </c>
      <c r="S49" s="7">
        <f t="shared" si="15"/>
        <v>9.3286785989357188</v>
      </c>
    </row>
    <row r="50" spans="1:19" x14ac:dyDescent="0.3">
      <c r="A50" s="1">
        <v>23</v>
      </c>
      <c r="B50" s="5">
        <v>0.74305555555555547</v>
      </c>
      <c r="C50" s="1" t="s">
        <v>19</v>
      </c>
      <c r="D50" s="1">
        <v>9</v>
      </c>
      <c r="E50" s="1">
        <v>7</v>
      </c>
      <c r="F50" s="1" t="s">
        <v>63</v>
      </c>
      <c r="G50" s="1">
        <v>54.45</v>
      </c>
      <c r="H50" s="1">
        <f>1+COUNTIFS(A:A,A50,G:G,"&gt;"&amp;G50)</f>
        <v>5</v>
      </c>
      <c r="I50" s="2">
        <f>AVERAGEIF(A:A,A50,G:G)</f>
        <v>48.571666666666665</v>
      </c>
      <c r="J50" s="2">
        <f t="shared" ref="J50:J113" si="16">G50-I50</f>
        <v>5.8783333333333374</v>
      </c>
      <c r="K50" s="2">
        <f t="shared" ref="K50:K113" si="17">90+J50</f>
        <v>95.87833333333333</v>
      </c>
      <c r="L50" s="2">
        <f t="shared" ref="L50:L113" si="18">EXP(0.06*K50)</f>
        <v>315.04012132482086</v>
      </c>
      <c r="M50" s="2">
        <f>SUMIF(A:A,A50,L:L)</f>
        <v>3720.7099868945543</v>
      </c>
      <c r="N50" s="3">
        <f t="shared" ref="N50:N113" si="19">L50/M50</f>
        <v>8.4672044430897792E-2</v>
      </c>
      <c r="O50" s="6">
        <f t="shared" ref="O50:O113" si="20">1/N50</f>
        <v>11.81027347008393</v>
      </c>
      <c r="P50" s="3">
        <f t="shared" ref="P50:P113" si="21">IF(O50&gt;21,"",N50)</f>
        <v>8.4672044430897792E-2</v>
      </c>
      <c r="Q50" s="3">
        <f>IF(ISNUMBER(P50),SUMIF(A:A,A50,P:P),"")</f>
        <v>0.85293118384795807</v>
      </c>
      <c r="R50" s="3">
        <f t="shared" ref="R50:R113" si="22">IFERROR(P50*(1/Q50),"")</f>
        <v>9.9271835799113264E-2</v>
      </c>
      <c r="S50" s="7">
        <f t="shared" ref="S50:S113" si="23">IFERROR(1/R50,"")</f>
        <v>10.07335053240682</v>
      </c>
    </row>
    <row r="51" spans="1:19" x14ac:dyDescent="0.3">
      <c r="A51" s="1">
        <v>23</v>
      </c>
      <c r="B51" s="5">
        <v>0.74305555555555547</v>
      </c>
      <c r="C51" s="1" t="s">
        <v>19</v>
      </c>
      <c r="D51" s="1">
        <v>9</v>
      </c>
      <c r="E51" s="1">
        <v>1</v>
      </c>
      <c r="F51" s="1" t="s">
        <v>57</v>
      </c>
      <c r="G51" s="1">
        <v>53.14</v>
      </c>
      <c r="H51" s="1">
        <f>1+COUNTIFS(A:A,A51,G:G,"&gt;"&amp;G51)</f>
        <v>6</v>
      </c>
      <c r="I51" s="2">
        <f>AVERAGEIF(A:A,A51,G:G)</f>
        <v>48.571666666666665</v>
      </c>
      <c r="J51" s="2">
        <f t="shared" si="16"/>
        <v>4.5683333333333351</v>
      </c>
      <c r="K51" s="2">
        <f t="shared" si="17"/>
        <v>94.568333333333328</v>
      </c>
      <c r="L51" s="2">
        <f t="shared" si="18"/>
        <v>291.22611705799818</v>
      </c>
      <c r="M51" s="2">
        <f>SUMIF(A:A,A51,L:L)</f>
        <v>3720.7099868945543</v>
      </c>
      <c r="N51" s="3">
        <f t="shared" si="19"/>
        <v>7.8271651938415801E-2</v>
      </c>
      <c r="O51" s="6">
        <f t="shared" si="20"/>
        <v>12.77601756491355</v>
      </c>
      <c r="P51" s="3">
        <f t="shared" si="21"/>
        <v>7.8271651938415801E-2</v>
      </c>
      <c r="Q51" s="3">
        <f>IF(ISNUMBER(P51),SUMIF(A:A,A51,P:P),"")</f>
        <v>0.85293118384795807</v>
      </c>
      <c r="R51" s="3">
        <f t="shared" si="22"/>
        <v>9.1767839446667901E-2</v>
      </c>
      <c r="S51" s="7">
        <f t="shared" si="23"/>
        <v>10.897063786504022</v>
      </c>
    </row>
    <row r="52" spans="1:19" x14ac:dyDescent="0.3">
      <c r="A52" s="1">
        <v>23</v>
      </c>
      <c r="B52" s="5">
        <v>0.74305555555555547</v>
      </c>
      <c r="C52" s="1" t="s">
        <v>19</v>
      </c>
      <c r="D52" s="1">
        <v>9</v>
      </c>
      <c r="E52" s="1">
        <v>5</v>
      </c>
      <c r="F52" s="1" t="s">
        <v>61</v>
      </c>
      <c r="G52" s="1">
        <v>50.21</v>
      </c>
      <c r="H52" s="1">
        <f>1+COUNTIFS(A:A,A52,G:G,"&gt;"&amp;G52)</f>
        <v>7</v>
      </c>
      <c r="I52" s="2">
        <f>AVERAGEIF(A:A,A52,G:G)</f>
        <v>48.571666666666665</v>
      </c>
      <c r="J52" s="2">
        <f t="shared" si="16"/>
        <v>1.6383333333333354</v>
      </c>
      <c r="K52" s="2">
        <f t="shared" si="17"/>
        <v>91.638333333333335</v>
      </c>
      <c r="L52" s="2">
        <f t="shared" si="18"/>
        <v>244.27630935893643</v>
      </c>
      <c r="M52" s="2">
        <f>SUMIF(A:A,A52,L:L)</f>
        <v>3720.7099868945543</v>
      </c>
      <c r="N52" s="3">
        <f t="shared" si="19"/>
        <v>6.5653144216923698E-2</v>
      </c>
      <c r="O52" s="6">
        <f t="shared" si="20"/>
        <v>15.231562965147763</v>
      </c>
      <c r="P52" s="3">
        <f t="shared" si="21"/>
        <v>6.5653144216923698E-2</v>
      </c>
      <c r="Q52" s="3">
        <f>IF(ISNUMBER(P52),SUMIF(A:A,A52,P:P),"")</f>
        <v>0.85293118384795807</v>
      </c>
      <c r="R52" s="3">
        <f t="shared" si="22"/>
        <v>7.697355362332127E-2</v>
      </c>
      <c r="S52" s="7">
        <f t="shared" si="23"/>
        <v>12.991475031718197</v>
      </c>
    </row>
    <row r="53" spans="1:19" x14ac:dyDescent="0.3">
      <c r="A53" s="1">
        <v>23</v>
      </c>
      <c r="B53" s="5">
        <v>0.74305555555555547</v>
      </c>
      <c r="C53" s="1" t="s">
        <v>19</v>
      </c>
      <c r="D53" s="1">
        <v>9</v>
      </c>
      <c r="E53" s="1">
        <v>8</v>
      </c>
      <c r="F53" s="1" t="s">
        <v>64</v>
      </c>
      <c r="G53" s="1">
        <v>44.65</v>
      </c>
      <c r="H53" s="1">
        <f>1+COUNTIFS(A:A,A53,G:G,"&gt;"&amp;G53)</f>
        <v>8</v>
      </c>
      <c r="I53" s="2">
        <f>AVERAGEIF(A:A,A53,G:G)</f>
        <v>48.571666666666665</v>
      </c>
      <c r="J53" s="2">
        <f t="shared" si="16"/>
        <v>-3.9216666666666669</v>
      </c>
      <c r="K53" s="2">
        <f t="shared" si="17"/>
        <v>86.078333333333333</v>
      </c>
      <c r="L53" s="2">
        <f t="shared" si="18"/>
        <v>174.9849552101241</v>
      </c>
      <c r="M53" s="2">
        <f>SUMIF(A:A,A53,L:L)</f>
        <v>3720.7099868945543</v>
      </c>
      <c r="N53" s="3">
        <f t="shared" si="19"/>
        <v>4.7029990465925341E-2</v>
      </c>
      <c r="O53" s="6">
        <f t="shared" si="20"/>
        <v>21.263027912466416</v>
      </c>
      <c r="P53" s="3" t="str">
        <f t="shared" si="21"/>
        <v/>
      </c>
      <c r="Q53" s="3" t="str">
        <f>IF(ISNUMBER(P53),SUMIF(A:A,A53,P:P),"")</f>
        <v/>
      </c>
      <c r="R53" s="3" t="str">
        <f t="shared" si="22"/>
        <v/>
      </c>
      <c r="S53" s="7" t="str">
        <f t="shared" si="23"/>
        <v/>
      </c>
    </row>
    <row r="54" spans="1:19" x14ac:dyDescent="0.3">
      <c r="A54" s="1">
        <v>23</v>
      </c>
      <c r="B54" s="5">
        <v>0.74305555555555547</v>
      </c>
      <c r="C54" s="1" t="s">
        <v>19</v>
      </c>
      <c r="D54" s="1">
        <v>9</v>
      </c>
      <c r="E54" s="1">
        <v>10</v>
      </c>
      <c r="F54" s="1" t="s">
        <v>66</v>
      </c>
      <c r="G54" s="1">
        <v>44.43</v>
      </c>
      <c r="H54" s="1">
        <f>1+COUNTIFS(A:A,A54,G:G,"&gt;"&amp;G54)</f>
        <v>9</v>
      </c>
      <c r="I54" s="2">
        <f>AVERAGEIF(A:A,A54,G:G)</f>
        <v>48.571666666666665</v>
      </c>
      <c r="J54" s="2">
        <f t="shared" si="16"/>
        <v>-4.1416666666666657</v>
      </c>
      <c r="K54" s="2">
        <f t="shared" si="17"/>
        <v>85.858333333333334</v>
      </c>
      <c r="L54" s="2">
        <f t="shared" si="18"/>
        <v>172.6903316347852</v>
      </c>
      <c r="M54" s="2">
        <f>SUMIF(A:A,A54,L:L)</f>
        <v>3720.7099868945543</v>
      </c>
      <c r="N54" s="3">
        <f t="shared" si="19"/>
        <v>4.6413273875967713E-2</v>
      </c>
      <c r="O54" s="6">
        <f t="shared" si="20"/>
        <v>21.545560493585199</v>
      </c>
      <c r="P54" s="3" t="str">
        <f t="shared" si="21"/>
        <v/>
      </c>
      <c r="Q54" s="3" t="str">
        <f>IF(ISNUMBER(P54),SUMIF(A:A,A54,P:P),"")</f>
        <v/>
      </c>
      <c r="R54" s="3" t="str">
        <f t="shared" si="22"/>
        <v/>
      </c>
      <c r="S54" s="7" t="str">
        <f t="shared" si="23"/>
        <v/>
      </c>
    </row>
    <row r="55" spans="1:19" x14ac:dyDescent="0.3">
      <c r="A55" s="1">
        <v>23</v>
      </c>
      <c r="B55" s="5">
        <v>0.74305555555555547</v>
      </c>
      <c r="C55" s="1" t="s">
        <v>19</v>
      </c>
      <c r="D55" s="1">
        <v>9</v>
      </c>
      <c r="E55" s="1">
        <v>3</v>
      </c>
      <c r="F55" s="1" t="s">
        <v>59</v>
      </c>
      <c r="G55" s="1">
        <v>36.33</v>
      </c>
      <c r="H55" s="1">
        <f>1+COUNTIFS(A:A,A55,G:G,"&gt;"&amp;G55)</f>
        <v>10</v>
      </c>
      <c r="I55" s="2">
        <f>AVERAGEIF(A:A,A55,G:G)</f>
        <v>48.571666666666665</v>
      </c>
      <c r="J55" s="2">
        <f t="shared" si="16"/>
        <v>-12.241666666666667</v>
      </c>
      <c r="K55" s="2">
        <f t="shared" si="17"/>
        <v>77.758333333333326</v>
      </c>
      <c r="L55" s="2">
        <f t="shared" si="18"/>
        <v>106.21868128749634</v>
      </c>
      <c r="M55" s="2">
        <f>SUMIF(A:A,A55,L:L)</f>
        <v>3720.7099868945543</v>
      </c>
      <c r="N55" s="3">
        <f t="shared" si="19"/>
        <v>2.8547960378968014E-2</v>
      </c>
      <c r="O55" s="6">
        <f t="shared" si="20"/>
        <v>35.028772168842039</v>
      </c>
      <c r="P55" s="3" t="str">
        <f t="shared" si="21"/>
        <v/>
      </c>
      <c r="Q55" s="3" t="str">
        <f>IF(ISNUMBER(P55),SUMIF(A:A,A55,P:P),"")</f>
        <v/>
      </c>
      <c r="R55" s="3" t="str">
        <f t="shared" si="22"/>
        <v/>
      </c>
      <c r="S55" s="7" t="str">
        <f t="shared" si="23"/>
        <v/>
      </c>
    </row>
    <row r="56" spans="1:19" x14ac:dyDescent="0.3">
      <c r="A56" s="1">
        <v>23</v>
      </c>
      <c r="B56" s="5">
        <v>0.74305555555555547</v>
      </c>
      <c r="C56" s="1" t="s">
        <v>19</v>
      </c>
      <c r="D56" s="1">
        <v>9</v>
      </c>
      <c r="E56" s="1">
        <v>12</v>
      </c>
      <c r="F56" s="1" t="s">
        <v>68</v>
      </c>
      <c r="G56" s="1">
        <v>24.99</v>
      </c>
      <c r="H56" s="1">
        <f>1+COUNTIFS(A:A,A56,G:G,"&gt;"&amp;G56)</f>
        <v>11</v>
      </c>
      <c r="I56" s="2">
        <f>AVERAGEIF(A:A,A56,G:G)</f>
        <v>48.571666666666665</v>
      </c>
      <c r="J56" s="2">
        <f t="shared" si="16"/>
        <v>-23.581666666666667</v>
      </c>
      <c r="K56" s="2">
        <f t="shared" si="17"/>
        <v>66.418333333333337</v>
      </c>
      <c r="L56" s="2">
        <f t="shared" si="18"/>
        <v>53.790668275772944</v>
      </c>
      <c r="M56" s="2">
        <f>SUMIF(A:A,A56,L:L)</f>
        <v>3720.7099868945543</v>
      </c>
      <c r="N56" s="3">
        <f t="shared" si="19"/>
        <v>1.4457097829510941E-2</v>
      </c>
      <c r="O56" s="6">
        <f t="shared" si="20"/>
        <v>69.170175908938162</v>
      </c>
      <c r="P56" s="3" t="str">
        <f t="shared" si="21"/>
        <v/>
      </c>
      <c r="Q56" s="3" t="str">
        <f>IF(ISNUMBER(P56),SUMIF(A:A,A56,P:P),"")</f>
        <v/>
      </c>
      <c r="R56" s="3" t="str">
        <f t="shared" si="22"/>
        <v/>
      </c>
      <c r="S56" s="7" t="str">
        <f t="shared" si="23"/>
        <v/>
      </c>
    </row>
    <row r="57" spans="1:19" x14ac:dyDescent="0.3">
      <c r="A57" s="1">
        <v>23</v>
      </c>
      <c r="B57" s="5">
        <v>0.74305555555555547</v>
      </c>
      <c r="C57" s="1" t="s">
        <v>19</v>
      </c>
      <c r="D57" s="1">
        <v>9</v>
      </c>
      <c r="E57" s="1">
        <v>11</v>
      </c>
      <c r="F57" s="1" t="s">
        <v>67</v>
      </c>
      <c r="G57" s="1">
        <v>19.850000000000001</v>
      </c>
      <c r="H57" s="1">
        <f>1+COUNTIFS(A:A,A57,G:G,"&gt;"&amp;G57)</f>
        <v>12</v>
      </c>
      <c r="I57" s="2">
        <f>AVERAGEIF(A:A,A57,G:G)</f>
        <v>48.571666666666665</v>
      </c>
      <c r="J57" s="2">
        <f t="shared" si="16"/>
        <v>-28.721666666666664</v>
      </c>
      <c r="K57" s="2">
        <f t="shared" si="17"/>
        <v>61.278333333333336</v>
      </c>
      <c r="L57" s="2">
        <f t="shared" si="18"/>
        <v>39.515776609482522</v>
      </c>
      <c r="M57" s="2">
        <f>SUMIF(A:A,A57,L:L)</f>
        <v>3720.7099868945543</v>
      </c>
      <c r="N57" s="3">
        <f t="shared" si="19"/>
        <v>1.0620493601669796E-2</v>
      </c>
      <c r="O57" s="6">
        <f t="shared" si="20"/>
        <v>94.157582265552719</v>
      </c>
      <c r="P57" s="3" t="str">
        <f t="shared" si="21"/>
        <v/>
      </c>
      <c r="Q57" s="3" t="str">
        <f>IF(ISNUMBER(P57),SUMIF(A:A,A57,P:P),"")</f>
        <v/>
      </c>
      <c r="R57" s="3" t="str">
        <f t="shared" si="22"/>
        <v/>
      </c>
      <c r="S57" s="7" t="str">
        <f t="shared" si="23"/>
        <v/>
      </c>
    </row>
    <row r="58" spans="1:19" x14ac:dyDescent="0.3">
      <c r="A58" s="1">
        <v>24</v>
      </c>
      <c r="B58" s="5">
        <v>0.77083333333333337</v>
      </c>
      <c r="C58" s="1" t="s">
        <v>19</v>
      </c>
      <c r="D58" s="1">
        <v>10</v>
      </c>
      <c r="E58" s="1">
        <v>11</v>
      </c>
      <c r="F58" s="1" t="s">
        <v>79</v>
      </c>
      <c r="G58" s="1">
        <v>63.83</v>
      </c>
      <c r="H58" s="1">
        <f>1+COUNTIFS(A:A,A58,G:G,"&gt;"&amp;G58)</f>
        <v>1</v>
      </c>
      <c r="I58" s="2">
        <f>AVERAGEIF(A:A,A58,G:G)</f>
        <v>45.792307692307695</v>
      </c>
      <c r="J58" s="2">
        <f t="shared" si="16"/>
        <v>18.037692307692303</v>
      </c>
      <c r="K58" s="2">
        <f t="shared" si="17"/>
        <v>108.03769230769231</v>
      </c>
      <c r="L58" s="2">
        <f t="shared" si="18"/>
        <v>653.44707217057396</v>
      </c>
      <c r="M58" s="2">
        <f>SUMIF(A:A,A58,L:L)</f>
        <v>3692.8207479217144</v>
      </c>
      <c r="N58" s="3">
        <f t="shared" si="19"/>
        <v>0.17695066096515191</v>
      </c>
      <c r="O58" s="6">
        <f t="shared" si="20"/>
        <v>5.6512928210928628</v>
      </c>
      <c r="P58" s="3">
        <f t="shared" si="21"/>
        <v>0.17695066096515191</v>
      </c>
      <c r="Q58" s="3">
        <f>IF(ISNUMBER(P58),SUMIF(A:A,A58,P:P),"")</f>
        <v>0.88365317447657232</v>
      </c>
      <c r="R58" s="3">
        <f t="shared" si="22"/>
        <v>0.20024899595926623</v>
      </c>
      <c r="S58" s="7">
        <f t="shared" si="23"/>
        <v>4.9937828412553715</v>
      </c>
    </row>
    <row r="59" spans="1:19" x14ac:dyDescent="0.3">
      <c r="A59" s="1">
        <v>24</v>
      </c>
      <c r="B59" s="5">
        <v>0.77083333333333337</v>
      </c>
      <c r="C59" s="1" t="s">
        <v>19</v>
      </c>
      <c r="D59" s="1">
        <v>10</v>
      </c>
      <c r="E59" s="1">
        <v>1</v>
      </c>
      <c r="F59" s="1" t="s">
        <v>69</v>
      </c>
      <c r="G59" s="1">
        <v>62.29</v>
      </c>
      <c r="H59" s="1">
        <f>1+COUNTIFS(A:A,A59,G:G,"&gt;"&amp;G59)</f>
        <v>2</v>
      </c>
      <c r="I59" s="2">
        <f>AVERAGEIF(A:A,A59,G:G)</f>
        <v>45.792307692307695</v>
      </c>
      <c r="J59" s="2">
        <f t="shared" si="16"/>
        <v>16.497692307692304</v>
      </c>
      <c r="K59" s="2">
        <f t="shared" si="17"/>
        <v>106.4976923076923</v>
      </c>
      <c r="L59" s="2">
        <f t="shared" si="18"/>
        <v>595.77408218078813</v>
      </c>
      <c r="M59" s="2">
        <f>SUMIF(A:A,A59,L:L)</f>
        <v>3692.8207479217144</v>
      </c>
      <c r="N59" s="3">
        <f t="shared" si="19"/>
        <v>0.16133306294817704</v>
      </c>
      <c r="O59" s="6">
        <f t="shared" si="20"/>
        <v>6.1983574955197946</v>
      </c>
      <c r="P59" s="3">
        <f t="shared" si="21"/>
        <v>0.16133306294817704</v>
      </c>
      <c r="Q59" s="3">
        <f>IF(ISNUMBER(P59),SUMIF(A:A,A59,P:P),"")</f>
        <v>0.88365317447657232</v>
      </c>
      <c r="R59" s="3">
        <f t="shared" si="22"/>
        <v>0.18257509575942155</v>
      </c>
      <c r="S59" s="7">
        <f t="shared" si="23"/>
        <v>5.4771982774567229</v>
      </c>
    </row>
    <row r="60" spans="1:19" x14ac:dyDescent="0.3">
      <c r="A60" s="1">
        <v>24</v>
      </c>
      <c r="B60" s="5">
        <v>0.77083333333333337</v>
      </c>
      <c r="C60" s="1" t="s">
        <v>19</v>
      </c>
      <c r="D60" s="1">
        <v>10</v>
      </c>
      <c r="E60" s="1">
        <v>6</v>
      </c>
      <c r="F60" s="1" t="s">
        <v>74</v>
      </c>
      <c r="G60" s="1">
        <v>62.05</v>
      </c>
      <c r="H60" s="1">
        <f>1+COUNTIFS(A:A,A60,G:G,"&gt;"&amp;G60)</f>
        <v>3</v>
      </c>
      <c r="I60" s="2">
        <f>AVERAGEIF(A:A,A60,G:G)</f>
        <v>45.792307692307695</v>
      </c>
      <c r="J60" s="2">
        <f t="shared" si="16"/>
        <v>16.257692307692302</v>
      </c>
      <c r="K60" s="2">
        <f t="shared" si="17"/>
        <v>106.25769230769231</v>
      </c>
      <c r="L60" s="2">
        <f t="shared" si="18"/>
        <v>587.25640982322875</v>
      </c>
      <c r="M60" s="2">
        <f>SUMIF(A:A,A60,L:L)</f>
        <v>3692.8207479217144</v>
      </c>
      <c r="N60" s="3">
        <f t="shared" si="19"/>
        <v>0.15902651385224459</v>
      </c>
      <c r="O60" s="6">
        <f t="shared" si="20"/>
        <v>6.2882595849967782</v>
      </c>
      <c r="P60" s="3">
        <f t="shared" si="21"/>
        <v>0.15902651385224459</v>
      </c>
      <c r="Q60" s="3">
        <f>IF(ISNUMBER(P60),SUMIF(A:A,A60,P:P),"")</f>
        <v>0.88365317447657232</v>
      </c>
      <c r="R60" s="3">
        <f t="shared" si="22"/>
        <v>0.17996485323152173</v>
      </c>
      <c r="S60" s="7">
        <f t="shared" si="23"/>
        <v>5.5566405442151359</v>
      </c>
    </row>
    <row r="61" spans="1:19" x14ac:dyDescent="0.3">
      <c r="A61" s="1">
        <v>24</v>
      </c>
      <c r="B61" s="5">
        <v>0.77083333333333337</v>
      </c>
      <c r="C61" s="1" t="s">
        <v>19</v>
      </c>
      <c r="D61" s="1">
        <v>10</v>
      </c>
      <c r="E61" s="1">
        <v>4</v>
      </c>
      <c r="F61" s="1" t="s">
        <v>72</v>
      </c>
      <c r="G61" s="1">
        <v>52.64</v>
      </c>
      <c r="H61" s="1">
        <f>1+COUNTIFS(A:A,A61,G:G,"&gt;"&amp;G61)</f>
        <v>4</v>
      </c>
      <c r="I61" s="2">
        <f>AVERAGEIF(A:A,A61,G:G)</f>
        <v>45.792307692307695</v>
      </c>
      <c r="J61" s="2">
        <f t="shared" si="16"/>
        <v>6.8476923076923057</v>
      </c>
      <c r="K61" s="2">
        <f t="shared" si="17"/>
        <v>96.847692307692313</v>
      </c>
      <c r="L61" s="2">
        <f t="shared" si="18"/>
        <v>333.90667523255712</v>
      </c>
      <c r="M61" s="2">
        <f>SUMIF(A:A,A61,L:L)</f>
        <v>3692.8207479217144</v>
      </c>
      <c r="N61" s="3">
        <f t="shared" si="19"/>
        <v>9.0420493716213204E-2</v>
      </c>
      <c r="O61" s="6">
        <f t="shared" si="20"/>
        <v>11.059439723239324</v>
      </c>
      <c r="P61" s="3">
        <f t="shared" si="21"/>
        <v>9.0420493716213204E-2</v>
      </c>
      <c r="Q61" s="3">
        <f>IF(ISNUMBER(P61),SUMIF(A:A,A61,P:P),"")</f>
        <v>0.88365317447657232</v>
      </c>
      <c r="R61" s="3">
        <f t="shared" si="22"/>
        <v>0.1023257725179037</v>
      </c>
      <c r="S61" s="7">
        <f t="shared" si="23"/>
        <v>9.7727090193727335</v>
      </c>
    </row>
    <row r="62" spans="1:19" x14ac:dyDescent="0.3">
      <c r="A62" s="1">
        <v>24</v>
      </c>
      <c r="B62" s="5">
        <v>0.77083333333333337</v>
      </c>
      <c r="C62" s="1" t="s">
        <v>19</v>
      </c>
      <c r="D62" s="1">
        <v>10</v>
      </c>
      <c r="E62" s="1">
        <v>8</v>
      </c>
      <c r="F62" s="1" t="s">
        <v>76</v>
      </c>
      <c r="G62" s="1">
        <v>51.25</v>
      </c>
      <c r="H62" s="1">
        <f>1+COUNTIFS(A:A,A62,G:G,"&gt;"&amp;G62)</f>
        <v>5</v>
      </c>
      <c r="I62" s="2">
        <f>AVERAGEIF(A:A,A62,G:G)</f>
        <v>45.792307692307695</v>
      </c>
      <c r="J62" s="2">
        <f t="shared" si="16"/>
        <v>5.4576923076923052</v>
      </c>
      <c r="K62" s="2">
        <f t="shared" si="17"/>
        <v>95.457692307692298</v>
      </c>
      <c r="L62" s="2">
        <f t="shared" si="18"/>
        <v>307.18849163972897</v>
      </c>
      <c r="M62" s="2">
        <f>SUMIF(A:A,A62,L:L)</f>
        <v>3692.8207479217144</v>
      </c>
      <c r="N62" s="3">
        <f t="shared" si="19"/>
        <v>8.318532433847807E-2</v>
      </c>
      <c r="O62" s="6">
        <f t="shared" si="20"/>
        <v>12.021351217325742</v>
      </c>
      <c r="P62" s="3">
        <f t="shared" si="21"/>
        <v>8.318532433847807E-2</v>
      </c>
      <c r="Q62" s="3">
        <f>IF(ISNUMBER(P62),SUMIF(A:A,A62,P:P),"")</f>
        <v>0.88365317447657232</v>
      </c>
      <c r="R62" s="3">
        <f t="shared" si="22"/>
        <v>9.4137979403234193E-2</v>
      </c>
      <c r="S62" s="7">
        <f t="shared" si="23"/>
        <v>10.622705164687698</v>
      </c>
    </row>
    <row r="63" spans="1:19" x14ac:dyDescent="0.3">
      <c r="A63" s="1">
        <v>24</v>
      </c>
      <c r="B63" s="5">
        <v>0.77083333333333337</v>
      </c>
      <c r="C63" s="1" t="s">
        <v>19</v>
      </c>
      <c r="D63" s="1">
        <v>10</v>
      </c>
      <c r="E63" s="1">
        <v>2</v>
      </c>
      <c r="F63" s="1" t="s">
        <v>70</v>
      </c>
      <c r="G63" s="1">
        <v>44.79</v>
      </c>
      <c r="H63" s="1">
        <f>1+COUNTIFS(A:A,A63,G:G,"&gt;"&amp;G63)</f>
        <v>6</v>
      </c>
      <c r="I63" s="2">
        <f>AVERAGEIF(A:A,A63,G:G)</f>
        <v>45.792307692307695</v>
      </c>
      <c r="J63" s="2">
        <f t="shared" si="16"/>
        <v>-1.0023076923076957</v>
      </c>
      <c r="K63" s="2">
        <f t="shared" si="17"/>
        <v>88.997692307692304</v>
      </c>
      <c r="L63" s="2">
        <f t="shared" si="18"/>
        <v>208.48384129710954</v>
      </c>
      <c r="M63" s="2">
        <f>SUMIF(A:A,A63,L:L)</f>
        <v>3692.8207479217144</v>
      </c>
      <c r="N63" s="3">
        <f t="shared" si="19"/>
        <v>5.6456528905293422E-2</v>
      </c>
      <c r="O63" s="6">
        <f t="shared" si="20"/>
        <v>17.712743227227328</v>
      </c>
      <c r="P63" s="3">
        <f t="shared" si="21"/>
        <v>5.6456528905293422E-2</v>
      </c>
      <c r="Q63" s="3">
        <f>IF(ISNUMBER(P63),SUMIF(A:A,A63,P:P),"")</f>
        <v>0.88365317447657232</v>
      </c>
      <c r="R63" s="3">
        <f t="shared" si="22"/>
        <v>6.3889918053805644E-2</v>
      </c>
      <c r="S63" s="7">
        <f t="shared" si="23"/>
        <v>15.651921781427834</v>
      </c>
    </row>
    <row r="64" spans="1:19" x14ac:dyDescent="0.3">
      <c r="A64" s="1">
        <v>24</v>
      </c>
      <c r="B64" s="5">
        <v>0.77083333333333337</v>
      </c>
      <c r="C64" s="1" t="s">
        <v>19</v>
      </c>
      <c r="D64" s="1">
        <v>10</v>
      </c>
      <c r="E64" s="1">
        <v>3</v>
      </c>
      <c r="F64" s="1" t="s">
        <v>71</v>
      </c>
      <c r="G64" s="1">
        <v>44.79</v>
      </c>
      <c r="H64" s="1">
        <f>1+COUNTIFS(A:A,A64,G:G,"&gt;"&amp;G64)</f>
        <v>6</v>
      </c>
      <c r="I64" s="2">
        <f>AVERAGEIF(A:A,A64,G:G)</f>
        <v>45.792307692307695</v>
      </c>
      <c r="J64" s="2">
        <f t="shared" si="16"/>
        <v>-1.0023076923076957</v>
      </c>
      <c r="K64" s="2">
        <f t="shared" si="17"/>
        <v>88.997692307692304</v>
      </c>
      <c r="L64" s="2">
        <f t="shared" si="18"/>
        <v>208.48384129710954</v>
      </c>
      <c r="M64" s="2">
        <f>SUMIF(A:A,A64,L:L)</f>
        <v>3692.8207479217144</v>
      </c>
      <c r="N64" s="3">
        <f t="shared" si="19"/>
        <v>5.6456528905293422E-2</v>
      </c>
      <c r="O64" s="6">
        <f t="shared" si="20"/>
        <v>17.712743227227328</v>
      </c>
      <c r="P64" s="3">
        <f t="shared" si="21"/>
        <v>5.6456528905293422E-2</v>
      </c>
      <c r="Q64" s="3">
        <f>IF(ISNUMBER(P64),SUMIF(A:A,A64,P:P),"")</f>
        <v>0.88365317447657232</v>
      </c>
      <c r="R64" s="3">
        <f t="shared" si="22"/>
        <v>6.3889918053805644E-2</v>
      </c>
      <c r="S64" s="7">
        <f t="shared" si="23"/>
        <v>15.651921781427834</v>
      </c>
    </row>
    <row r="65" spans="1:19" x14ac:dyDescent="0.3">
      <c r="A65" s="1">
        <v>24</v>
      </c>
      <c r="B65" s="5">
        <v>0.77083333333333337</v>
      </c>
      <c r="C65" s="1" t="s">
        <v>19</v>
      </c>
      <c r="D65" s="1">
        <v>10</v>
      </c>
      <c r="E65" s="1">
        <v>13</v>
      </c>
      <c r="F65" s="1" t="s">
        <v>81</v>
      </c>
      <c r="G65" s="1">
        <v>42.96</v>
      </c>
      <c r="H65" s="1">
        <f>1+COUNTIFS(A:A,A65,G:G,"&gt;"&amp;G65)</f>
        <v>8</v>
      </c>
      <c r="I65" s="2">
        <f>AVERAGEIF(A:A,A65,G:G)</f>
        <v>45.792307692307695</v>
      </c>
      <c r="J65" s="2">
        <f t="shared" si="16"/>
        <v>-2.832307692307694</v>
      </c>
      <c r="K65" s="2">
        <f t="shared" si="17"/>
        <v>87.167692307692306</v>
      </c>
      <c r="L65" s="2">
        <f t="shared" si="18"/>
        <v>186.80429881562097</v>
      </c>
      <c r="M65" s="2">
        <f>SUMIF(A:A,A65,L:L)</f>
        <v>3692.8207479217144</v>
      </c>
      <c r="N65" s="3">
        <f t="shared" si="19"/>
        <v>5.0585801902448879E-2</v>
      </c>
      <c r="O65" s="6">
        <f t="shared" si="20"/>
        <v>19.768392758276896</v>
      </c>
      <c r="P65" s="3">
        <f t="shared" si="21"/>
        <v>5.0585801902448879E-2</v>
      </c>
      <c r="Q65" s="3">
        <f>IF(ISNUMBER(P65),SUMIF(A:A,A65,P:P),"")</f>
        <v>0.88365317447657232</v>
      </c>
      <c r="R65" s="3">
        <f t="shared" si="22"/>
        <v>5.7246217592567511E-2</v>
      </c>
      <c r="S65" s="7">
        <f t="shared" si="23"/>
        <v>17.468403015151061</v>
      </c>
    </row>
    <row r="66" spans="1:19" x14ac:dyDescent="0.3">
      <c r="A66" s="1">
        <v>24</v>
      </c>
      <c r="B66" s="5">
        <v>0.77083333333333337</v>
      </c>
      <c r="C66" s="1" t="s">
        <v>19</v>
      </c>
      <c r="D66" s="1">
        <v>10</v>
      </c>
      <c r="E66" s="1">
        <v>5</v>
      </c>
      <c r="F66" s="1" t="s">
        <v>73</v>
      </c>
      <c r="G66" s="1">
        <v>42.51</v>
      </c>
      <c r="H66" s="1">
        <f>1+COUNTIFS(A:A,A66,G:G,"&gt;"&amp;G66)</f>
        <v>9</v>
      </c>
      <c r="I66" s="2">
        <f>AVERAGEIF(A:A,A66,G:G)</f>
        <v>45.792307692307695</v>
      </c>
      <c r="J66" s="2">
        <f t="shared" si="16"/>
        <v>-3.2823076923076968</v>
      </c>
      <c r="K66" s="2">
        <f t="shared" si="17"/>
        <v>86.717692307692303</v>
      </c>
      <c r="L66" s="2">
        <f t="shared" si="18"/>
        <v>181.82806421725599</v>
      </c>
      <c r="M66" s="2">
        <f>SUMIF(A:A,A66,L:L)</f>
        <v>3692.8207479217144</v>
      </c>
      <c r="N66" s="3">
        <f t="shared" si="19"/>
        <v>4.9238258943271794E-2</v>
      </c>
      <c r="O66" s="6">
        <f t="shared" si="20"/>
        <v>20.309410232236612</v>
      </c>
      <c r="P66" s="3">
        <f t="shared" si="21"/>
        <v>4.9238258943271794E-2</v>
      </c>
      <c r="Q66" s="3">
        <f>IF(ISNUMBER(P66),SUMIF(A:A,A66,P:P),"")</f>
        <v>0.88365317447657232</v>
      </c>
      <c r="R66" s="3">
        <f t="shared" si="22"/>
        <v>5.5721249428473833E-2</v>
      </c>
      <c r="S66" s="7">
        <f t="shared" si="23"/>
        <v>17.946474823462861</v>
      </c>
    </row>
    <row r="67" spans="1:19" x14ac:dyDescent="0.3">
      <c r="A67" s="1">
        <v>24</v>
      </c>
      <c r="B67" s="5">
        <v>0.77083333333333337</v>
      </c>
      <c r="C67" s="1" t="s">
        <v>19</v>
      </c>
      <c r="D67" s="1">
        <v>10</v>
      </c>
      <c r="E67" s="1">
        <v>10</v>
      </c>
      <c r="F67" s="1" t="s">
        <v>78</v>
      </c>
      <c r="G67" s="1">
        <v>41.7</v>
      </c>
      <c r="H67" s="1">
        <f>1+COUNTIFS(A:A,A67,G:G,"&gt;"&amp;G67)</f>
        <v>10</v>
      </c>
      <c r="I67" s="2">
        <f>AVERAGEIF(A:A,A67,G:G)</f>
        <v>45.792307692307695</v>
      </c>
      <c r="J67" s="2">
        <f t="shared" si="16"/>
        <v>-4.092307692307692</v>
      </c>
      <c r="K67" s="2">
        <f t="shared" si="17"/>
        <v>85.907692307692315</v>
      </c>
      <c r="L67" s="2">
        <f t="shared" si="18"/>
        <v>173.20251875042516</v>
      </c>
      <c r="M67" s="2">
        <f>SUMIF(A:A,A67,L:L)</f>
        <v>3692.8207479217144</v>
      </c>
      <c r="N67" s="3">
        <f t="shared" si="19"/>
        <v>4.6902498272601491E-2</v>
      </c>
      <c r="O67" s="6">
        <f t="shared" si="20"/>
        <v>21.320825901168657</v>
      </c>
      <c r="P67" s="3" t="str">
        <f t="shared" si="21"/>
        <v/>
      </c>
      <c r="Q67" s="3" t="str">
        <f>IF(ISNUMBER(P67),SUMIF(A:A,A67,P:P),"")</f>
        <v/>
      </c>
      <c r="R67" s="3" t="str">
        <f t="shared" si="22"/>
        <v/>
      </c>
      <c r="S67" s="7" t="str">
        <f t="shared" si="23"/>
        <v/>
      </c>
    </row>
    <row r="68" spans="1:19" x14ac:dyDescent="0.3">
      <c r="A68" s="1">
        <v>24</v>
      </c>
      <c r="B68" s="5">
        <v>0.77083333333333337</v>
      </c>
      <c r="C68" s="1" t="s">
        <v>19</v>
      </c>
      <c r="D68" s="1">
        <v>10</v>
      </c>
      <c r="E68" s="1">
        <v>9</v>
      </c>
      <c r="F68" s="1" t="s">
        <v>77</v>
      </c>
      <c r="G68" s="1">
        <v>34.17</v>
      </c>
      <c r="H68" s="1">
        <f>1+COUNTIFS(A:A,A68,G:G,"&gt;"&amp;G68)</f>
        <v>11</v>
      </c>
      <c r="I68" s="2">
        <f>AVERAGEIF(A:A,A68,G:G)</f>
        <v>45.792307692307695</v>
      </c>
      <c r="J68" s="2">
        <f t="shared" si="16"/>
        <v>-11.622307692307693</v>
      </c>
      <c r="K68" s="2">
        <f t="shared" si="17"/>
        <v>78.377692307692314</v>
      </c>
      <c r="L68" s="2">
        <f t="shared" si="18"/>
        <v>110.24019084723318</v>
      </c>
      <c r="M68" s="2">
        <f>SUMIF(A:A,A68,L:L)</f>
        <v>3692.8207479217144</v>
      </c>
      <c r="N68" s="3">
        <f t="shared" si="19"/>
        <v>2.98525702633347E-2</v>
      </c>
      <c r="O68" s="6">
        <f t="shared" si="20"/>
        <v>33.49795314704317</v>
      </c>
      <c r="P68" s="3" t="str">
        <f t="shared" si="21"/>
        <v/>
      </c>
      <c r="Q68" s="3" t="str">
        <f>IF(ISNUMBER(P68),SUMIF(A:A,A68,P:P),"")</f>
        <v/>
      </c>
      <c r="R68" s="3" t="str">
        <f t="shared" si="22"/>
        <v/>
      </c>
      <c r="S68" s="7" t="str">
        <f t="shared" si="23"/>
        <v/>
      </c>
    </row>
    <row r="69" spans="1:19" x14ac:dyDescent="0.3">
      <c r="A69" s="1">
        <v>24</v>
      </c>
      <c r="B69" s="5">
        <v>0.77083333333333337</v>
      </c>
      <c r="C69" s="1" t="s">
        <v>19</v>
      </c>
      <c r="D69" s="1">
        <v>10</v>
      </c>
      <c r="E69" s="1">
        <v>7</v>
      </c>
      <c r="F69" s="1" t="s">
        <v>75</v>
      </c>
      <c r="G69" s="1">
        <v>32.46</v>
      </c>
      <c r="H69" s="1">
        <f>1+COUNTIFS(A:A,A69,G:G,"&gt;"&amp;G69)</f>
        <v>12</v>
      </c>
      <c r="I69" s="2">
        <f>AVERAGEIF(A:A,A69,G:G)</f>
        <v>45.792307692307695</v>
      </c>
      <c r="J69" s="2">
        <f t="shared" si="16"/>
        <v>-13.332307692307694</v>
      </c>
      <c r="K69" s="2">
        <f t="shared" si="17"/>
        <v>76.667692307692306</v>
      </c>
      <c r="L69" s="2">
        <f t="shared" si="18"/>
        <v>99.490437942042078</v>
      </c>
      <c r="M69" s="2">
        <f>SUMIF(A:A,A69,L:L)</f>
        <v>3692.8207479217144</v>
      </c>
      <c r="N69" s="3">
        <f t="shared" si="19"/>
        <v>2.6941583340603353E-2</v>
      </c>
      <c r="O69" s="6">
        <f t="shared" si="20"/>
        <v>37.117343377993357</v>
      </c>
      <c r="P69" s="3" t="str">
        <f t="shared" si="21"/>
        <v/>
      </c>
      <c r="Q69" s="3" t="str">
        <f>IF(ISNUMBER(P69),SUMIF(A:A,A69,P:P),"")</f>
        <v/>
      </c>
      <c r="R69" s="3" t="str">
        <f t="shared" si="22"/>
        <v/>
      </c>
      <c r="S69" s="7" t="str">
        <f t="shared" si="23"/>
        <v/>
      </c>
    </row>
    <row r="70" spans="1:19" x14ac:dyDescent="0.3">
      <c r="A70" s="1">
        <v>24</v>
      </c>
      <c r="B70" s="5">
        <v>0.77083333333333337</v>
      </c>
      <c r="C70" s="1" t="s">
        <v>19</v>
      </c>
      <c r="D70" s="1">
        <v>10</v>
      </c>
      <c r="E70" s="1">
        <v>12</v>
      </c>
      <c r="F70" s="1" t="s">
        <v>80</v>
      </c>
      <c r="G70" s="1">
        <v>19.86</v>
      </c>
      <c r="H70" s="1">
        <f>1+COUNTIFS(A:A,A70,G:G,"&gt;"&amp;G70)</f>
        <v>13</v>
      </c>
      <c r="I70" s="2">
        <f>AVERAGEIF(A:A,A70,G:G)</f>
        <v>45.792307692307695</v>
      </c>
      <c r="J70" s="2">
        <f t="shared" si="16"/>
        <v>-25.932307692307695</v>
      </c>
      <c r="K70" s="2">
        <f t="shared" si="17"/>
        <v>64.067692307692312</v>
      </c>
      <c r="L70" s="2">
        <f t="shared" si="18"/>
        <v>46.714823708042019</v>
      </c>
      <c r="M70" s="2">
        <f>SUMIF(A:A,A70,L:L)</f>
        <v>3692.8207479217144</v>
      </c>
      <c r="N70" s="3">
        <f t="shared" si="19"/>
        <v>1.265017364688841E-2</v>
      </c>
      <c r="O70" s="6">
        <f t="shared" si="20"/>
        <v>79.050298273650355</v>
      </c>
      <c r="P70" s="3" t="str">
        <f t="shared" si="21"/>
        <v/>
      </c>
      <c r="Q70" s="3" t="str">
        <f>IF(ISNUMBER(P70),SUMIF(A:A,A70,P:P),"")</f>
        <v/>
      </c>
      <c r="R70" s="3" t="str">
        <f t="shared" si="22"/>
        <v/>
      </c>
      <c r="S70" s="7" t="str">
        <f t="shared" si="23"/>
        <v/>
      </c>
    </row>
  </sheetData>
  <autoFilter ref="A8:S24" xr:uid="{00000000-0009-0000-0000-000000000000}"/>
  <sortState xmlns:xlrd2="http://schemas.microsoft.com/office/spreadsheetml/2017/richdata2" ref="A9:T70">
    <sortCondition ref="B9:B70"/>
    <sortCondition ref="H9:H70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5:G1048576 G8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:G24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23062022 -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2022-06-22T22:56:54Z</cp:lastPrinted>
  <dcterms:created xsi:type="dcterms:W3CDTF">2016-03-11T05:58:01Z</dcterms:created>
  <dcterms:modified xsi:type="dcterms:W3CDTF">2022-06-22T22:58:56Z</dcterms:modified>
</cp:coreProperties>
</file>