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4C31450-131D-431D-82F3-34D738C072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9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29072022 - PREMIUM'!$A$7:$S$21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 s="1"/>
  <c r="K83" i="1" s="1"/>
  <c r="L83" i="1" s="1"/>
  <c r="H85" i="1"/>
  <c r="I85" i="1"/>
  <c r="J85" i="1" s="1"/>
  <c r="K85" i="1" s="1"/>
  <c r="L85" i="1" s="1"/>
  <c r="H87" i="1"/>
  <c r="I87" i="1"/>
  <c r="J87" i="1" s="1"/>
  <c r="K87" i="1" s="1"/>
  <c r="L87" i="1" s="1"/>
  <c r="H88" i="1"/>
  <c r="I88" i="1"/>
  <c r="J88" i="1" s="1"/>
  <c r="K88" i="1" s="1"/>
  <c r="L88" i="1" s="1"/>
  <c r="H86" i="1"/>
  <c r="I86" i="1"/>
  <c r="J86" i="1" s="1"/>
  <c r="K86" i="1" s="1"/>
  <c r="L86" i="1" s="1"/>
  <c r="H92" i="1"/>
  <c r="I92" i="1"/>
  <c r="J92" i="1" s="1"/>
  <c r="K92" i="1" s="1"/>
  <c r="L92" i="1" s="1"/>
  <c r="H89" i="1"/>
  <c r="I89" i="1"/>
  <c r="J89" i="1" s="1"/>
  <c r="K89" i="1" s="1"/>
  <c r="L89" i="1" s="1"/>
  <c r="H84" i="1"/>
  <c r="I84" i="1"/>
  <c r="J84" i="1" s="1"/>
  <c r="K84" i="1" s="1"/>
  <c r="L84" i="1" s="1"/>
  <c r="H91" i="1"/>
  <c r="I91" i="1"/>
  <c r="J91" i="1" s="1"/>
  <c r="K91" i="1" s="1"/>
  <c r="L91" i="1" s="1"/>
  <c r="H90" i="1"/>
  <c r="I90" i="1"/>
  <c r="J90" i="1" s="1"/>
  <c r="K90" i="1" s="1"/>
  <c r="L90" i="1" s="1"/>
  <c r="H94" i="1"/>
  <c r="I94" i="1"/>
  <c r="J94" i="1" s="1"/>
  <c r="K94" i="1" s="1"/>
  <c r="L94" i="1" s="1"/>
  <c r="H95" i="1"/>
  <c r="I95" i="1"/>
  <c r="J95" i="1" s="1"/>
  <c r="K95" i="1" s="1"/>
  <c r="L95" i="1" s="1"/>
  <c r="H93" i="1"/>
  <c r="I93" i="1"/>
  <c r="J93" i="1" s="1"/>
  <c r="K93" i="1" s="1"/>
  <c r="L93" i="1" s="1"/>
  <c r="H96" i="1"/>
  <c r="I96" i="1"/>
  <c r="J96" i="1" s="1"/>
  <c r="K96" i="1" s="1"/>
  <c r="L96" i="1" s="1"/>
  <c r="H70" i="1"/>
  <c r="I70" i="1"/>
  <c r="J70" i="1" s="1"/>
  <c r="K70" i="1" s="1"/>
  <c r="L70" i="1" s="1"/>
  <c r="H78" i="1"/>
  <c r="I78" i="1"/>
  <c r="J78" i="1" s="1"/>
  <c r="K78" i="1" s="1"/>
  <c r="L78" i="1" s="1"/>
  <c r="H73" i="1"/>
  <c r="I73" i="1"/>
  <c r="J73" i="1" s="1"/>
  <c r="K73" i="1" s="1"/>
  <c r="L73" i="1" s="1"/>
  <c r="H76" i="1"/>
  <c r="I76" i="1"/>
  <c r="J76" i="1" s="1"/>
  <c r="K76" i="1" s="1"/>
  <c r="L76" i="1" s="1"/>
  <c r="H67" i="1"/>
  <c r="I67" i="1"/>
  <c r="J67" i="1" s="1"/>
  <c r="K67" i="1" s="1"/>
  <c r="L67" i="1" s="1"/>
  <c r="H74" i="1"/>
  <c r="I74" i="1"/>
  <c r="J74" i="1" s="1"/>
  <c r="K74" i="1" s="1"/>
  <c r="L74" i="1" s="1"/>
  <c r="H68" i="1"/>
  <c r="I68" i="1"/>
  <c r="J68" i="1" s="1"/>
  <c r="K68" i="1" s="1"/>
  <c r="L68" i="1" s="1"/>
  <c r="H69" i="1"/>
  <c r="I69" i="1"/>
  <c r="J69" i="1" s="1"/>
  <c r="K69" i="1" s="1"/>
  <c r="L69" i="1" s="1"/>
  <c r="H79" i="1"/>
  <c r="I79" i="1"/>
  <c r="J79" i="1" s="1"/>
  <c r="K79" i="1" s="1"/>
  <c r="L79" i="1" s="1"/>
  <c r="H71" i="1"/>
  <c r="I71" i="1"/>
  <c r="J71" i="1" s="1"/>
  <c r="K71" i="1" s="1"/>
  <c r="L71" i="1" s="1"/>
  <c r="H75" i="1"/>
  <c r="I75" i="1"/>
  <c r="J75" i="1" s="1"/>
  <c r="K75" i="1" s="1"/>
  <c r="L75" i="1" s="1"/>
  <c r="H81" i="1"/>
  <c r="I81" i="1"/>
  <c r="J81" i="1" s="1"/>
  <c r="K81" i="1" s="1"/>
  <c r="L81" i="1" s="1"/>
  <c r="H80" i="1"/>
  <c r="I80" i="1"/>
  <c r="J80" i="1" s="1"/>
  <c r="K80" i="1" s="1"/>
  <c r="L80" i="1" s="1"/>
  <c r="H77" i="1"/>
  <c r="I77" i="1"/>
  <c r="J77" i="1" s="1"/>
  <c r="K77" i="1" s="1"/>
  <c r="L77" i="1" s="1"/>
  <c r="H72" i="1"/>
  <c r="I72" i="1"/>
  <c r="J72" i="1" s="1"/>
  <c r="K72" i="1" s="1"/>
  <c r="L72" i="1" s="1"/>
  <c r="H60" i="1"/>
  <c r="I60" i="1"/>
  <c r="J60" i="1" s="1"/>
  <c r="K60" i="1" s="1"/>
  <c r="L60" i="1" s="1"/>
  <c r="H61" i="1"/>
  <c r="I61" i="1"/>
  <c r="J61" i="1" s="1"/>
  <c r="K61" i="1" s="1"/>
  <c r="L61" i="1" s="1"/>
  <c r="H56" i="1"/>
  <c r="I56" i="1"/>
  <c r="J56" i="1" s="1"/>
  <c r="K56" i="1" s="1"/>
  <c r="L56" i="1" s="1"/>
  <c r="H54" i="1"/>
  <c r="I54" i="1"/>
  <c r="J54" i="1" s="1"/>
  <c r="K54" i="1" s="1"/>
  <c r="L54" i="1" s="1"/>
  <c r="H58" i="1"/>
  <c r="I58" i="1"/>
  <c r="J58" i="1" s="1"/>
  <c r="K58" i="1" s="1"/>
  <c r="L58" i="1" s="1"/>
  <c r="H55" i="1"/>
  <c r="I55" i="1"/>
  <c r="J55" i="1" s="1"/>
  <c r="K55" i="1" s="1"/>
  <c r="L55" i="1" s="1"/>
  <c r="H65" i="1"/>
  <c r="I65" i="1"/>
  <c r="J65" i="1" s="1"/>
  <c r="K65" i="1" s="1"/>
  <c r="L65" i="1" s="1"/>
  <c r="H63" i="1"/>
  <c r="I63" i="1"/>
  <c r="J63" i="1" s="1"/>
  <c r="K63" i="1" s="1"/>
  <c r="L63" i="1" s="1"/>
  <c r="H52" i="1"/>
  <c r="I52" i="1"/>
  <c r="J52" i="1" s="1"/>
  <c r="K52" i="1" s="1"/>
  <c r="L52" i="1" s="1"/>
  <c r="H53" i="1"/>
  <c r="I53" i="1"/>
  <c r="J53" i="1" s="1"/>
  <c r="K53" i="1" s="1"/>
  <c r="L53" i="1" s="1"/>
  <c r="H59" i="1"/>
  <c r="I59" i="1"/>
  <c r="J59" i="1" s="1"/>
  <c r="K59" i="1" s="1"/>
  <c r="L59" i="1" s="1"/>
  <c r="H64" i="1"/>
  <c r="I64" i="1"/>
  <c r="J64" i="1" s="1"/>
  <c r="K64" i="1" s="1"/>
  <c r="L64" i="1" s="1"/>
  <c r="H62" i="1"/>
  <c r="I62" i="1"/>
  <c r="J62" i="1" s="1"/>
  <c r="K62" i="1" s="1"/>
  <c r="L62" i="1" s="1"/>
  <c r="H57" i="1"/>
  <c r="I57" i="1"/>
  <c r="J57" i="1" s="1"/>
  <c r="K57" i="1" s="1"/>
  <c r="L57" i="1" s="1"/>
  <c r="H41" i="1"/>
  <c r="I41" i="1"/>
  <c r="J41" i="1" s="1"/>
  <c r="K41" i="1" s="1"/>
  <c r="L41" i="1" s="1"/>
  <c r="H42" i="1"/>
  <c r="I42" i="1"/>
  <c r="J42" i="1" s="1"/>
  <c r="K42" i="1" s="1"/>
  <c r="L42" i="1" s="1"/>
  <c r="H45" i="1"/>
  <c r="I45" i="1"/>
  <c r="J45" i="1" s="1"/>
  <c r="K45" i="1" s="1"/>
  <c r="L45" i="1" s="1"/>
  <c r="H43" i="1"/>
  <c r="I43" i="1"/>
  <c r="J43" i="1" s="1"/>
  <c r="K43" i="1" s="1"/>
  <c r="L43" i="1" s="1"/>
  <c r="H38" i="1"/>
  <c r="I38" i="1"/>
  <c r="J38" i="1" s="1"/>
  <c r="K38" i="1" s="1"/>
  <c r="L38" i="1" s="1"/>
  <c r="H48" i="1"/>
  <c r="I48" i="1"/>
  <c r="J48" i="1" s="1"/>
  <c r="K48" i="1" s="1"/>
  <c r="L48" i="1" s="1"/>
  <c r="H46" i="1"/>
  <c r="I46" i="1"/>
  <c r="J46" i="1" s="1"/>
  <c r="K46" i="1" s="1"/>
  <c r="L46" i="1" s="1"/>
  <c r="H49" i="1"/>
  <c r="I49" i="1"/>
  <c r="J49" i="1" s="1"/>
  <c r="K49" i="1" s="1"/>
  <c r="L49" i="1" s="1"/>
  <c r="H44" i="1"/>
  <c r="I44" i="1"/>
  <c r="J44" i="1" s="1"/>
  <c r="K44" i="1" s="1"/>
  <c r="L44" i="1" s="1"/>
  <c r="H47" i="1"/>
  <c r="I47" i="1"/>
  <c r="J47" i="1" s="1"/>
  <c r="K47" i="1" s="1"/>
  <c r="L47" i="1" s="1"/>
  <c r="H39" i="1"/>
  <c r="I39" i="1"/>
  <c r="J39" i="1" s="1"/>
  <c r="K39" i="1" s="1"/>
  <c r="L39" i="1" s="1"/>
  <c r="H40" i="1"/>
  <c r="I40" i="1"/>
  <c r="J40" i="1" s="1"/>
  <c r="K40" i="1" s="1"/>
  <c r="L40" i="1" s="1"/>
  <c r="H50" i="1"/>
  <c r="I50" i="1"/>
  <c r="J50" i="1" s="1"/>
  <c r="K50" i="1" s="1"/>
  <c r="L50" i="1" s="1"/>
  <c r="H32" i="1"/>
  <c r="I32" i="1"/>
  <c r="J32" i="1" s="1"/>
  <c r="K32" i="1" s="1"/>
  <c r="L32" i="1" s="1"/>
  <c r="H24" i="1"/>
  <c r="I24" i="1"/>
  <c r="J24" i="1" s="1"/>
  <c r="K24" i="1" s="1"/>
  <c r="L24" i="1" s="1"/>
  <c r="H34" i="1"/>
  <c r="I34" i="1"/>
  <c r="J34" i="1" s="1"/>
  <c r="K34" i="1" s="1"/>
  <c r="L34" i="1" s="1"/>
  <c r="H36" i="1"/>
  <c r="I36" i="1"/>
  <c r="J36" i="1" s="1"/>
  <c r="K36" i="1" s="1"/>
  <c r="L36" i="1" s="1"/>
  <c r="H12" i="1"/>
  <c r="I12" i="1"/>
  <c r="J12" i="1" s="1"/>
  <c r="K12" i="1" s="1"/>
  <c r="L12" i="1" s="1"/>
  <c r="H16" i="1"/>
  <c r="I16" i="1"/>
  <c r="J16" i="1" s="1"/>
  <c r="K16" i="1" s="1"/>
  <c r="L16" i="1" s="1"/>
  <c r="H15" i="1"/>
  <c r="I15" i="1"/>
  <c r="J15" i="1" s="1"/>
  <c r="K15" i="1" s="1"/>
  <c r="L15" i="1" s="1"/>
  <c r="H9" i="1"/>
  <c r="I9" i="1"/>
  <c r="J9" i="1" s="1"/>
  <c r="K9" i="1" s="1"/>
  <c r="L9" i="1" s="1"/>
  <c r="H17" i="1"/>
  <c r="I17" i="1"/>
  <c r="J17" i="1" s="1"/>
  <c r="K17" i="1" s="1"/>
  <c r="L17" i="1" s="1"/>
  <c r="H11" i="1"/>
  <c r="I11" i="1"/>
  <c r="J11" i="1" s="1"/>
  <c r="K11" i="1" s="1"/>
  <c r="L11" i="1" s="1"/>
  <c r="H20" i="1"/>
  <c r="I20" i="1"/>
  <c r="J20" i="1" s="1"/>
  <c r="K20" i="1" s="1"/>
  <c r="L20" i="1" s="1"/>
  <c r="H14" i="1"/>
  <c r="I14" i="1"/>
  <c r="J14" i="1" s="1"/>
  <c r="K14" i="1" s="1"/>
  <c r="L14" i="1" s="1"/>
  <c r="H19" i="1"/>
  <c r="I19" i="1"/>
  <c r="J19" i="1" s="1"/>
  <c r="K19" i="1" s="1"/>
  <c r="L19" i="1" s="1"/>
  <c r="H10" i="1"/>
  <c r="I10" i="1"/>
  <c r="J10" i="1" s="1"/>
  <c r="K10" i="1" s="1"/>
  <c r="L10" i="1" s="1"/>
  <c r="H8" i="1"/>
  <c r="I8" i="1"/>
  <c r="J8" i="1" s="1"/>
  <c r="K8" i="1" s="1"/>
  <c r="L8" i="1" s="1"/>
  <c r="H13" i="1"/>
  <c r="I13" i="1"/>
  <c r="J13" i="1" s="1"/>
  <c r="K13" i="1" s="1"/>
  <c r="L13" i="1" s="1"/>
  <c r="H21" i="1"/>
  <c r="I21" i="1"/>
  <c r="J21" i="1" s="1"/>
  <c r="K21" i="1" s="1"/>
  <c r="L21" i="1" s="1"/>
  <c r="H18" i="1"/>
  <c r="I18" i="1"/>
  <c r="J18" i="1" s="1"/>
  <c r="K18" i="1" s="1"/>
  <c r="L18" i="1" s="1"/>
  <c r="H27" i="1"/>
  <c r="I27" i="1"/>
  <c r="J27" i="1" s="1"/>
  <c r="K27" i="1" s="1"/>
  <c r="L27" i="1" s="1"/>
  <c r="H26" i="1"/>
  <c r="I26" i="1"/>
  <c r="J26" i="1" s="1"/>
  <c r="K26" i="1" s="1"/>
  <c r="L26" i="1" s="1"/>
  <c r="H29" i="1"/>
  <c r="I29" i="1"/>
  <c r="J29" i="1" s="1"/>
  <c r="K29" i="1" s="1"/>
  <c r="L29" i="1" s="1"/>
  <c r="H33" i="1"/>
  <c r="I33" i="1"/>
  <c r="J33" i="1" s="1"/>
  <c r="K33" i="1" s="1"/>
  <c r="L33" i="1" s="1"/>
  <c r="H28" i="1"/>
  <c r="I28" i="1"/>
  <c r="J28" i="1" s="1"/>
  <c r="K28" i="1" s="1"/>
  <c r="L28" i="1" s="1"/>
  <c r="H30" i="1"/>
  <c r="I30" i="1"/>
  <c r="J30" i="1" s="1"/>
  <c r="K30" i="1" s="1"/>
  <c r="L30" i="1" s="1"/>
  <c r="H23" i="1"/>
  <c r="I23" i="1"/>
  <c r="J23" i="1" s="1"/>
  <c r="K23" i="1" s="1"/>
  <c r="L23" i="1" s="1"/>
  <c r="H31" i="1"/>
  <c r="I31" i="1"/>
  <c r="J31" i="1" s="1"/>
  <c r="K31" i="1" s="1"/>
  <c r="L31" i="1" s="1"/>
  <c r="H25" i="1"/>
  <c r="I25" i="1"/>
  <c r="J25" i="1" s="1"/>
  <c r="K25" i="1" s="1"/>
  <c r="L25" i="1" s="1"/>
  <c r="H35" i="1"/>
  <c r="I35" i="1"/>
  <c r="J35" i="1" s="1"/>
  <c r="K35" i="1" s="1"/>
  <c r="L35" i="1" s="1"/>
  <c r="M88" i="1" l="1"/>
  <c r="N88" i="1" s="1"/>
  <c r="O88" i="1" s="1"/>
  <c r="P88" i="1" s="1"/>
  <c r="M96" i="1"/>
  <c r="N96" i="1" s="1"/>
  <c r="O96" i="1" s="1"/>
  <c r="P96" i="1" s="1"/>
  <c r="M84" i="1"/>
  <c r="M85" i="1"/>
  <c r="N85" i="1" s="1"/>
  <c r="O85" i="1" s="1"/>
  <c r="P85" i="1" s="1"/>
  <c r="M89" i="1"/>
  <c r="N89" i="1" s="1"/>
  <c r="O89" i="1" s="1"/>
  <c r="P89" i="1" s="1"/>
  <c r="M95" i="1"/>
  <c r="N95" i="1" s="1"/>
  <c r="O95" i="1" s="1"/>
  <c r="P95" i="1" s="1"/>
  <c r="M94" i="1"/>
  <c r="N94" i="1" s="1"/>
  <c r="O94" i="1" s="1"/>
  <c r="P94" i="1" s="1"/>
  <c r="M86" i="1"/>
  <c r="N86" i="1" s="1"/>
  <c r="O86" i="1" s="1"/>
  <c r="P86" i="1" s="1"/>
  <c r="M87" i="1"/>
  <c r="N87" i="1" s="1"/>
  <c r="O87" i="1" s="1"/>
  <c r="P87" i="1" s="1"/>
  <c r="M91" i="1"/>
  <c r="N91" i="1" s="1"/>
  <c r="O91" i="1" s="1"/>
  <c r="P91" i="1" s="1"/>
  <c r="M93" i="1"/>
  <c r="N93" i="1" s="1"/>
  <c r="O93" i="1" s="1"/>
  <c r="P93" i="1" s="1"/>
  <c r="M83" i="1"/>
  <c r="N83" i="1" s="1"/>
  <c r="O83" i="1" s="1"/>
  <c r="P83" i="1" s="1"/>
  <c r="M92" i="1"/>
  <c r="N92" i="1" s="1"/>
  <c r="O92" i="1" s="1"/>
  <c r="P92" i="1" s="1"/>
  <c r="M90" i="1"/>
  <c r="N90" i="1" s="1"/>
  <c r="O90" i="1" s="1"/>
  <c r="P90" i="1" s="1"/>
  <c r="N84" i="1"/>
  <c r="O84" i="1" s="1"/>
  <c r="P84" i="1" s="1"/>
  <c r="M76" i="1"/>
  <c r="N76" i="1" s="1"/>
  <c r="O76" i="1" s="1"/>
  <c r="P76" i="1" s="1"/>
  <c r="M68" i="1"/>
  <c r="N68" i="1" s="1"/>
  <c r="O68" i="1" s="1"/>
  <c r="P68" i="1" s="1"/>
  <c r="M70" i="1"/>
  <c r="N70" i="1" s="1"/>
  <c r="O70" i="1" s="1"/>
  <c r="P70" i="1" s="1"/>
  <c r="M78" i="1"/>
  <c r="N78" i="1" s="1"/>
  <c r="O78" i="1" s="1"/>
  <c r="P78" i="1" s="1"/>
  <c r="M72" i="1"/>
  <c r="N72" i="1" s="1"/>
  <c r="O72" i="1" s="1"/>
  <c r="P72" i="1" s="1"/>
  <c r="M80" i="1"/>
  <c r="N80" i="1" s="1"/>
  <c r="O80" i="1" s="1"/>
  <c r="P80" i="1" s="1"/>
  <c r="M79" i="1"/>
  <c r="N79" i="1" s="1"/>
  <c r="O79" i="1" s="1"/>
  <c r="P79" i="1" s="1"/>
  <c r="M73" i="1"/>
  <c r="N73" i="1" s="1"/>
  <c r="O73" i="1" s="1"/>
  <c r="P73" i="1" s="1"/>
  <c r="M67" i="1"/>
  <c r="N67" i="1" s="1"/>
  <c r="O67" i="1" s="1"/>
  <c r="P67" i="1" s="1"/>
  <c r="M77" i="1"/>
  <c r="N77" i="1" s="1"/>
  <c r="O77" i="1" s="1"/>
  <c r="P77" i="1" s="1"/>
  <c r="M71" i="1"/>
  <c r="N71" i="1" s="1"/>
  <c r="O71" i="1" s="1"/>
  <c r="P71" i="1" s="1"/>
  <c r="M69" i="1"/>
  <c r="N69" i="1" s="1"/>
  <c r="O69" i="1" s="1"/>
  <c r="P69" i="1" s="1"/>
  <c r="M74" i="1"/>
  <c r="N74" i="1" s="1"/>
  <c r="O74" i="1" s="1"/>
  <c r="P74" i="1" s="1"/>
  <c r="M75" i="1"/>
  <c r="N75" i="1" s="1"/>
  <c r="O75" i="1" s="1"/>
  <c r="P75" i="1" s="1"/>
  <c r="M81" i="1"/>
  <c r="N81" i="1" s="1"/>
  <c r="O81" i="1" s="1"/>
  <c r="P81" i="1" s="1"/>
  <c r="M52" i="1"/>
  <c r="N52" i="1" s="1"/>
  <c r="O52" i="1" s="1"/>
  <c r="P52" i="1" s="1"/>
  <c r="M65" i="1"/>
  <c r="N65" i="1" s="1"/>
  <c r="O65" i="1" s="1"/>
  <c r="P65" i="1" s="1"/>
  <c r="M57" i="1"/>
  <c r="N57" i="1" s="1"/>
  <c r="O57" i="1" s="1"/>
  <c r="P57" i="1" s="1"/>
  <c r="M64" i="1"/>
  <c r="N64" i="1" s="1"/>
  <c r="O64" i="1" s="1"/>
  <c r="P64" i="1" s="1"/>
  <c r="M59" i="1"/>
  <c r="N59" i="1" s="1"/>
  <c r="O59" i="1" s="1"/>
  <c r="P59" i="1" s="1"/>
  <c r="M62" i="1"/>
  <c r="N62" i="1" s="1"/>
  <c r="O62" i="1" s="1"/>
  <c r="P62" i="1" s="1"/>
  <c r="M56" i="1"/>
  <c r="N56" i="1" s="1"/>
  <c r="O56" i="1" s="1"/>
  <c r="P56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53" i="1"/>
  <c r="N53" i="1" s="1"/>
  <c r="O53" i="1" s="1"/>
  <c r="P53" i="1" s="1"/>
  <c r="M55" i="1"/>
  <c r="N55" i="1" s="1"/>
  <c r="O55" i="1" s="1"/>
  <c r="P55" i="1" s="1"/>
  <c r="M63" i="1"/>
  <c r="N63" i="1" s="1"/>
  <c r="O63" i="1" s="1"/>
  <c r="P63" i="1" s="1"/>
  <c r="M54" i="1"/>
  <c r="N54" i="1" s="1"/>
  <c r="O54" i="1" s="1"/>
  <c r="P54" i="1" s="1"/>
  <c r="M46" i="1"/>
  <c r="N46" i="1" s="1"/>
  <c r="O46" i="1" s="1"/>
  <c r="P46" i="1" s="1"/>
  <c r="M44" i="1"/>
  <c r="N44" i="1" s="1"/>
  <c r="O44" i="1" s="1"/>
  <c r="P44" i="1" s="1"/>
  <c r="M39" i="1"/>
  <c r="N39" i="1" s="1"/>
  <c r="O39" i="1" s="1"/>
  <c r="P39" i="1" s="1"/>
  <c r="M50" i="1"/>
  <c r="N50" i="1" s="1"/>
  <c r="O50" i="1" s="1"/>
  <c r="P50" i="1" s="1"/>
  <c r="M48" i="1"/>
  <c r="N48" i="1" s="1"/>
  <c r="O48" i="1" s="1"/>
  <c r="P48" i="1" s="1"/>
  <c r="M49" i="1"/>
  <c r="N49" i="1" s="1"/>
  <c r="O49" i="1" s="1"/>
  <c r="P49" i="1" s="1"/>
  <c r="M47" i="1"/>
  <c r="N47" i="1" s="1"/>
  <c r="O47" i="1" s="1"/>
  <c r="P47" i="1" s="1"/>
  <c r="M40" i="1"/>
  <c r="N40" i="1" s="1"/>
  <c r="O40" i="1" s="1"/>
  <c r="P40" i="1" s="1"/>
  <c r="M38" i="1"/>
  <c r="N38" i="1" s="1"/>
  <c r="O38" i="1" s="1"/>
  <c r="P38" i="1" s="1"/>
  <c r="M43" i="1"/>
  <c r="N43" i="1" s="1"/>
  <c r="O43" i="1" s="1"/>
  <c r="P43" i="1" s="1"/>
  <c r="M42" i="1"/>
  <c r="N42" i="1" s="1"/>
  <c r="O42" i="1" s="1"/>
  <c r="P42" i="1" s="1"/>
  <c r="M41" i="1"/>
  <c r="N41" i="1" s="1"/>
  <c r="O41" i="1" s="1"/>
  <c r="P41" i="1" s="1"/>
  <c r="M45" i="1"/>
  <c r="N45" i="1" s="1"/>
  <c r="O45" i="1" s="1"/>
  <c r="P45" i="1" s="1"/>
  <c r="M36" i="1"/>
  <c r="N36" i="1" s="1"/>
  <c r="O36" i="1" s="1"/>
  <c r="P36" i="1" s="1"/>
  <c r="M34" i="1"/>
  <c r="N34" i="1" s="1"/>
  <c r="O34" i="1" s="1"/>
  <c r="P34" i="1" s="1"/>
  <c r="M24" i="1"/>
  <c r="N24" i="1" s="1"/>
  <c r="O24" i="1" s="1"/>
  <c r="P24" i="1" s="1"/>
  <c r="M32" i="1"/>
  <c r="N32" i="1" s="1"/>
  <c r="O32" i="1" s="1"/>
  <c r="P32" i="1" s="1"/>
  <c r="M33" i="1"/>
  <c r="N33" i="1" s="1"/>
  <c r="O33" i="1" s="1"/>
  <c r="P33" i="1" s="1"/>
  <c r="M31" i="1"/>
  <c r="N31" i="1" s="1"/>
  <c r="O31" i="1" s="1"/>
  <c r="P31" i="1" s="1"/>
  <c r="M29" i="1"/>
  <c r="N29" i="1" s="1"/>
  <c r="O29" i="1" s="1"/>
  <c r="P29" i="1" s="1"/>
  <c r="M23" i="1"/>
  <c r="N23" i="1" s="1"/>
  <c r="O23" i="1" s="1"/>
  <c r="P23" i="1" s="1"/>
  <c r="M30" i="1"/>
  <c r="N30" i="1" s="1"/>
  <c r="O30" i="1" s="1"/>
  <c r="P30" i="1" s="1"/>
  <c r="M35" i="1"/>
  <c r="N35" i="1" s="1"/>
  <c r="O35" i="1" s="1"/>
  <c r="P35" i="1" s="1"/>
  <c r="M28" i="1"/>
  <c r="N28" i="1" s="1"/>
  <c r="O28" i="1" s="1"/>
  <c r="P28" i="1" s="1"/>
  <c r="M25" i="1"/>
  <c r="N25" i="1" s="1"/>
  <c r="O25" i="1" s="1"/>
  <c r="P25" i="1" s="1"/>
  <c r="M27" i="1"/>
  <c r="N27" i="1" s="1"/>
  <c r="O27" i="1" s="1"/>
  <c r="P27" i="1" s="1"/>
  <c r="M26" i="1"/>
  <c r="N26" i="1" s="1"/>
  <c r="O26" i="1" s="1"/>
  <c r="P26" i="1" s="1"/>
  <c r="M20" i="1"/>
  <c r="N20" i="1" s="1"/>
  <c r="O20" i="1" s="1"/>
  <c r="P20" i="1" s="1"/>
  <c r="M9" i="1"/>
  <c r="N9" i="1" s="1"/>
  <c r="O9" i="1" s="1"/>
  <c r="P9" i="1" s="1"/>
  <c r="M15" i="1"/>
  <c r="N15" i="1" s="1"/>
  <c r="O15" i="1" s="1"/>
  <c r="P15" i="1" s="1"/>
  <c r="M11" i="1"/>
  <c r="N11" i="1" s="1"/>
  <c r="O11" i="1" s="1"/>
  <c r="P11" i="1" s="1"/>
  <c r="M16" i="1"/>
  <c r="N16" i="1" s="1"/>
  <c r="O16" i="1" s="1"/>
  <c r="P16" i="1" s="1"/>
  <c r="M17" i="1"/>
  <c r="N17" i="1" s="1"/>
  <c r="O17" i="1" s="1"/>
  <c r="P17" i="1" s="1"/>
  <c r="M14" i="1"/>
  <c r="N14" i="1" s="1"/>
  <c r="O14" i="1" s="1"/>
  <c r="P14" i="1" s="1"/>
  <c r="M12" i="1"/>
  <c r="N12" i="1" s="1"/>
  <c r="O12" i="1" s="1"/>
  <c r="P12" i="1" s="1"/>
  <c r="M18" i="1"/>
  <c r="N18" i="1" s="1"/>
  <c r="O18" i="1" s="1"/>
  <c r="P18" i="1" s="1"/>
  <c r="M10" i="1"/>
  <c r="N10" i="1" s="1"/>
  <c r="O10" i="1" s="1"/>
  <c r="P10" i="1" s="1"/>
  <c r="M21" i="1"/>
  <c r="N21" i="1" s="1"/>
  <c r="O21" i="1" s="1"/>
  <c r="P21" i="1" s="1"/>
  <c r="M19" i="1"/>
  <c r="N19" i="1" s="1"/>
  <c r="O19" i="1" s="1"/>
  <c r="P19" i="1" s="1"/>
  <c r="M13" i="1"/>
  <c r="N13" i="1" s="1"/>
  <c r="O13" i="1" s="1"/>
  <c r="P13" i="1" s="1"/>
  <c r="M8" i="1"/>
  <c r="N8" i="1" s="1"/>
  <c r="O8" i="1" s="1"/>
  <c r="P8" i="1" s="1"/>
  <c r="Q85" i="1" l="1"/>
  <c r="R85" i="1" s="1"/>
  <c r="S85" i="1" s="1"/>
  <c r="Q96" i="1"/>
  <c r="R96" i="1" s="1"/>
  <c r="S96" i="1" s="1"/>
  <c r="Q90" i="1"/>
  <c r="R90" i="1" s="1"/>
  <c r="S90" i="1" s="1"/>
  <c r="Q83" i="1"/>
  <c r="R83" i="1" s="1"/>
  <c r="S83" i="1" s="1"/>
  <c r="Q95" i="1"/>
  <c r="R95" i="1" s="1"/>
  <c r="S95" i="1" s="1"/>
  <c r="Q92" i="1"/>
  <c r="R92" i="1" s="1"/>
  <c r="S92" i="1" s="1"/>
  <c r="Q86" i="1"/>
  <c r="R86" i="1" s="1"/>
  <c r="S86" i="1" s="1"/>
  <c r="Q89" i="1"/>
  <c r="R89" i="1" s="1"/>
  <c r="S89" i="1" s="1"/>
  <c r="Q87" i="1"/>
  <c r="R87" i="1" s="1"/>
  <c r="S87" i="1" s="1"/>
  <c r="Q88" i="1"/>
  <c r="R88" i="1" s="1"/>
  <c r="S88" i="1" s="1"/>
  <c r="Q94" i="1"/>
  <c r="R94" i="1" s="1"/>
  <c r="S94" i="1" s="1"/>
  <c r="Q91" i="1"/>
  <c r="R91" i="1" s="1"/>
  <c r="S91" i="1" s="1"/>
  <c r="Q84" i="1"/>
  <c r="R84" i="1" s="1"/>
  <c r="S84" i="1" s="1"/>
  <c r="Q93" i="1"/>
  <c r="R93" i="1" s="1"/>
  <c r="S93" i="1" s="1"/>
  <c r="Q67" i="1"/>
  <c r="R67" i="1" s="1"/>
  <c r="S67" i="1" s="1"/>
  <c r="Q81" i="1"/>
  <c r="R81" i="1" s="1"/>
  <c r="S81" i="1" s="1"/>
  <c r="Q73" i="1"/>
  <c r="R73" i="1" s="1"/>
  <c r="S73" i="1" s="1"/>
  <c r="Q79" i="1"/>
  <c r="R79" i="1" s="1"/>
  <c r="S79" i="1" s="1"/>
  <c r="Q77" i="1"/>
  <c r="R77" i="1" s="1"/>
  <c r="S77" i="1" s="1"/>
  <c r="Q80" i="1"/>
  <c r="R80" i="1" s="1"/>
  <c r="S80" i="1" s="1"/>
  <c r="Q72" i="1"/>
  <c r="R72" i="1" s="1"/>
  <c r="S72" i="1" s="1"/>
  <c r="Q69" i="1"/>
  <c r="R69" i="1" s="1"/>
  <c r="S69" i="1" s="1"/>
  <c r="Q74" i="1"/>
  <c r="R74" i="1" s="1"/>
  <c r="S74" i="1" s="1"/>
  <c r="Q78" i="1"/>
  <c r="R78" i="1" s="1"/>
  <c r="S78" i="1" s="1"/>
  <c r="Q75" i="1"/>
  <c r="R75" i="1" s="1"/>
  <c r="S75" i="1" s="1"/>
  <c r="Q70" i="1"/>
  <c r="R70" i="1" s="1"/>
  <c r="S70" i="1" s="1"/>
  <c r="Q71" i="1"/>
  <c r="R71" i="1" s="1"/>
  <c r="S71" i="1" s="1"/>
  <c r="Q68" i="1"/>
  <c r="R68" i="1" s="1"/>
  <c r="S68" i="1" s="1"/>
  <c r="Q76" i="1"/>
  <c r="R76" i="1" s="1"/>
  <c r="S76" i="1" s="1"/>
  <c r="Q54" i="1"/>
  <c r="R54" i="1" s="1"/>
  <c r="S54" i="1" s="1"/>
  <c r="Q64" i="1"/>
  <c r="R64" i="1" s="1"/>
  <c r="S64" i="1" s="1"/>
  <c r="Q61" i="1"/>
  <c r="R61" i="1" s="1"/>
  <c r="S61" i="1" s="1"/>
  <c r="Q55" i="1"/>
  <c r="R55" i="1" s="1"/>
  <c r="S55" i="1" s="1"/>
  <c r="Q57" i="1"/>
  <c r="R57" i="1" s="1"/>
  <c r="S57" i="1" s="1"/>
  <c r="Q56" i="1"/>
  <c r="R56" i="1" s="1"/>
  <c r="S56" i="1" s="1"/>
  <c r="Q63" i="1"/>
  <c r="R63" i="1" s="1"/>
  <c r="S63" i="1" s="1"/>
  <c r="Q62" i="1"/>
  <c r="R62" i="1" s="1"/>
  <c r="S62" i="1" s="1"/>
  <c r="Q53" i="1"/>
  <c r="R53" i="1" s="1"/>
  <c r="S53" i="1" s="1"/>
  <c r="Q65" i="1"/>
  <c r="R65" i="1" s="1"/>
  <c r="S65" i="1" s="1"/>
  <c r="Q52" i="1"/>
  <c r="R52" i="1" s="1"/>
  <c r="S52" i="1" s="1"/>
  <c r="Q59" i="1"/>
  <c r="R59" i="1" s="1"/>
  <c r="S59" i="1" s="1"/>
  <c r="Q58" i="1"/>
  <c r="R58" i="1" s="1"/>
  <c r="S58" i="1" s="1"/>
  <c r="Q60" i="1"/>
  <c r="R60" i="1" s="1"/>
  <c r="S60" i="1" s="1"/>
  <c r="Q45" i="1"/>
  <c r="R45" i="1" s="1"/>
  <c r="S45" i="1" s="1"/>
  <c r="Q42" i="1"/>
  <c r="R42" i="1" s="1"/>
  <c r="S42" i="1" s="1"/>
  <c r="Q43" i="1"/>
  <c r="R43" i="1" s="1"/>
  <c r="S43" i="1" s="1"/>
  <c r="Q47" i="1"/>
  <c r="R47" i="1" s="1"/>
  <c r="S47" i="1" s="1"/>
  <c r="Q48" i="1"/>
  <c r="R48" i="1" s="1"/>
  <c r="S48" i="1" s="1"/>
  <c r="Q50" i="1"/>
  <c r="R50" i="1" s="1"/>
  <c r="S50" i="1" s="1"/>
  <c r="Q38" i="1"/>
  <c r="R38" i="1" s="1"/>
  <c r="S38" i="1" s="1"/>
  <c r="Q39" i="1"/>
  <c r="R39" i="1" s="1"/>
  <c r="S39" i="1" s="1"/>
  <c r="Q49" i="1"/>
  <c r="R49" i="1" s="1"/>
  <c r="S49" i="1" s="1"/>
  <c r="Q44" i="1"/>
  <c r="R44" i="1" s="1"/>
  <c r="S44" i="1" s="1"/>
  <c r="Q46" i="1"/>
  <c r="R46" i="1" s="1"/>
  <c r="S46" i="1" s="1"/>
  <c r="Q40" i="1"/>
  <c r="R40" i="1" s="1"/>
  <c r="S40" i="1" s="1"/>
  <c r="Q41" i="1"/>
  <c r="R41" i="1" s="1"/>
  <c r="S41" i="1" s="1"/>
  <c r="Q24" i="1"/>
  <c r="R24" i="1" s="1"/>
  <c r="S24" i="1" s="1"/>
  <c r="Q36" i="1"/>
  <c r="R36" i="1" s="1"/>
  <c r="S36" i="1" s="1"/>
  <c r="Q34" i="1"/>
  <c r="R34" i="1" s="1"/>
  <c r="S34" i="1" s="1"/>
  <c r="Q32" i="1"/>
  <c r="R32" i="1" s="1"/>
  <c r="S32" i="1" s="1"/>
  <c r="Q35" i="1"/>
  <c r="R35" i="1" s="1"/>
  <c r="S35" i="1" s="1"/>
  <c r="Q29" i="1"/>
  <c r="R29" i="1" s="1"/>
  <c r="S29" i="1" s="1"/>
  <c r="Q30" i="1"/>
  <c r="R30" i="1" s="1"/>
  <c r="S30" i="1" s="1"/>
  <c r="Q31" i="1"/>
  <c r="R31" i="1" s="1"/>
  <c r="S31" i="1" s="1"/>
  <c r="Q23" i="1"/>
  <c r="R23" i="1" s="1"/>
  <c r="S23" i="1" s="1"/>
  <c r="Q25" i="1"/>
  <c r="R25" i="1" s="1"/>
  <c r="S25" i="1" s="1"/>
  <c r="Q28" i="1"/>
  <c r="R28" i="1" s="1"/>
  <c r="S28" i="1" s="1"/>
  <c r="Q33" i="1"/>
  <c r="R33" i="1" s="1"/>
  <c r="S33" i="1" s="1"/>
  <c r="Q27" i="1"/>
  <c r="R27" i="1" s="1"/>
  <c r="S27" i="1" s="1"/>
  <c r="Q26" i="1"/>
  <c r="R26" i="1" s="1"/>
  <c r="S26" i="1" s="1"/>
  <c r="Q14" i="1"/>
  <c r="R14" i="1" s="1"/>
  <c r="S14" i="1" s="1"/>
  <c r="Q19" i="1"/>
  <c r="R19" i="1" s="1"/>
  <c r="S19" i="1" s="1"/>
  <c r="Q16" i="1"/>
  <c r="R16" i="1" s="1"/>
  <c r="S16" i="1" s="1"/>
  <c r="Q10" i="1"/>
  <c r="R10" i="1" s="1"/>
  <c r="S10" i="1" s="1"/>
  <c r="Q18" i="1"/>
  <c r="R18" i="1" s="1"/>
  <c r="S18" i="1" s="1"/>
  <c r="Q21" i="1"/>
  <c r="R21" i="1" s="1"/>
  <c r="S21" i="1" s="1"/>
  <c r="Q15" i="1"/>
  <c r="R15" i="1" s="1"/>
  <c r="S15" i="1" s="1"/>
  <c r="Q8" i="1"/>
  <c r="R8" i="1" s="1"/>
  <c r="S8" i="1" s="1"/>
  <c r="Q20" i="1"/>
  <c r="R20" i="1" s="1"/>
  <c r="S20" i="1" s="1"/>
  <c r="Q17" i="1"/>
  <c r="R17" i="1" s="1"/>
  <c r="S17" i="1" s="1"/>
  <c r="Q13" i="1"/>
  <c r="R13" i="1" s="1"/>
  <c r="S13" i="1" s="1"/>
  <c r="Q9" i="1"/>
  <c r="R9" i="1" s="1"/>
  <c r="S9" i="1" s="1"/>
  <c r="Q11" i="1"/>
  <c r="R11" i="1" s="1"/>
  <c r="S11" i="1" s="1"/>
  <c r="Q12" i="1"/>
  <c r="R12" i="1" s="1"/>
  <c r="S12" i="1" s="1"/>
</calcChain>
</file>

<file path=xl/sharedStrings.xml><?xml version="1.0" encoding="utf-8"?>
<sst xmlns="http://schemas.openxmlformats.org/spreadsheetml/2006/main" count="187" uniqueCount="104">
  <si>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</si>
  <si>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</si>
  <si>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</si>
  <si>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</si>
  <si>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</si>
  <si>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</si>
  <si>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</si>
  <si>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</si>
  <si>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</si>
  <si>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</si>
  <si>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</si>
  <si>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</si>
  <si>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</si>
  <si>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</si>
  <si>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</si>
  <si>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</si>
  <si>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</si>
  <si>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</si>
  <si>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</si>
  <si>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Murray Bridge</t>
  </si>
  <si>
    <t xml:space="preserve">Arassem             </t>
  </si>
  <si>
    <t xml:space="preserve">Dans Le Savoir      </t>
  </si>
  <si>
    <t xml:space="preserve">Eroki               </t>
  </si>
  <si>
    <t xml:space="preserve">George Hercules     </t>
  </si>
  <si>
    <t xml:space="preserve">Host Too Bee        </t>
  </si>
  <si>
    <t xml:space="preserve">Salute The Stars    </t>
  </si>
  <si>
    <t xml:space="preserve">Silent Khan         </t>
  </si>
  <si>
    <t xml:space="preserve">Afridi              </t>
  </si>
  <si>
    <t xml:space="preserve">Bobs Reward         </t>
  </si>
  <si>
    <t xml:space="preserve">Difflin County      </t>
  </si>
  <si>
    <t xml:space="preserve">I Need A Drink      </t>
  </si>
  <si>
    <t xml:space="preserve">Italian Redwood     </t>
  </si>
  <si>
    <t xml:space="preserve">Malibu Mack         </t>
  </si>
  <si>
    <t xml:space="preserve">Neliaka             </t>
  </si>
  <si>
    <t xml:space="preserve">Covered Call        </t>
  </si>
  <si>
    <t xml:space="preserve">Jophiel             </t>
  </si>
  <si>
    <t xml:space="preserve">El Royale           </t>
  </si>
  <si>
    <t xml:space="preserve">Peacemaker          </t>
  </si>
  <si>
    <t xml:space="preserve">Playboy Charlie     </t>
  </si>
  <si>
    <t xml:space="preserve">Prancealloverme     </t>
  </si>
  <si>
    <t xml:space="preserve">Soobmerged          </t>
  </si>
  <si>
    <t xml:space="preserve">Firebase Coral      </t>
  </si>
  <si>
    <t xml:space="preserve">Hostess Susie       </t>
  </si>
  <si>
    <t xml:space="preserve">Lady Of Splendour   </t>
  </si>
  <si>
    <t xml:space="preserve">Miss Pearly Kate    </t>
  </si>
  <si>
    <t xml:space="preserve">Nota Single Secret  </t>
  </si>
  <si>
    <t xml:space="preserve">Melody Shine        </t>
  </si>
  <si>
    <t xml:space="preserve">Golden Beauty       </t>
  </si>
  <si>
    <t xml:space="preserve">Yardstick           </t>
  </si>
  <si>
    <t xml:space="preserve">Regal Rocket        </t>
  </si>
  <si>
    <t xml:space="preserve">Belvidere Prince    </t>
  </si>
  <si>
    <t xml:space="preserve">Brazano             </t>
  </si>
  <si>
    <t xml:space="preserve">Hanabi              </t>
  </si>
  <si>
    <t xml:space="preserve">The Golfer          </t>
  </si>
  <si>
    <t xml:space="preserve">Valhalla Fella      </t>
  </si>
  <si>
    <t xml:space="preserve">Bossy Chloe         </t>
  </si>
  <si>
    <t xml:space="preserve">Manage The Cycle    </t>
  </si>
  <si>
    <t xml:space="preserve">Graceful Eagle      </t>
  </si>
  <si>
    <t xml:space="preserve">The Weight          </t>
  </si>
  <si>
    <t xml:space="preserve">Madam Furphy        </t>
  </si>
  <si>
    <t xml:space="preserve">Jimmys Edge         </t>
  </si>
  <si>
    <t xml:space="preserve">Kayseri             </t>
  </si>
  <si>
    <t xml:space="preserve">Segal               </t>
  </si>
  <si>
    <t xml:space="preserve">Shes Estelle        </t>
  </si>
  <si>
    <t xml:space="preserve">Shopster            </t>
  </si>
  <si>
    <t xml:space="preserve">Yeah Yeah Nah       </t>
  </si>
  <si>
    <t xml:space="preserve">Good Approach       </t>
  </si>
  <si>
    <t xml:space="preserve">Sebago              </t>
  </si>
  <si>
    <t xml:space="preserve">Unassailable        </t>
  </si>
  <si>
    <t xml:space="preserve">Magicourt           </t>
  </si>
  <si>
    <t xml:space="preserve">Jive Baby           </t>
  </si>
  <si>
    <t xml:space="preserve">Mays West           </t>
  </si>
  <si>
    <t xml:space="preserve">Sweet Distraction   </t>
  </si>
  <si>
    <t xml:space="preserve">See You Later Now   </t>
  </si>
  <si>
    <t xml:space="preserve">Confidant           </t>
  </si>
  <si>
    <t xml:space="preserve">Ziggi Rocks         </t>
  </si>
  <si>
    <t xml:space="preserve">Silent Don          </t>
  </si>
  <si>
    <t xml:space="preserve">Vivaldis Quest      </t>
  </si>
  <si>
    <t xml:space="preserve">Brutal Power        </t>
  </si>
  <si>
    <t xml:space="preserve">Dawnburst           </t>
  </si>
  <si>
    <t xml:space="preserve">Obelos              </t>
  </si>
  <si>
    <t xml:space="preserve">Four Winds          </t>
  </si>
  <si>
    <t xml:space="preserve">Chloes Day          </t>
  </si>
  <si>
    <t xml:space="preserve">Sentry Gate         </t>
  </si>
  <si>
    <t xml:space="preserve">Zoustorm            </t>
  </si>
  <si>
    <t xml:space="preserve">Fast Plan           </t>
  </si>
  <si>
    <t xml:space="preserve">Em Bryan            </t>
  </si>
  <si>
    <t xml:space="preserve">Celtic Belle        </t>
  </si>
  <si>
    <t xml:space="preserve">Azzuro Bianco       </t>
  </si>
  <si>
    <t xml:space="preserve">Enzed Beer          </t>
  </si>
  <si>
    <t xml:space="preserve">Danish Fortune      </t>
  </si>
  <si>
    <t xml:space="preserve">Lomax               </t>
  </si>
  <si>
    <t xml:space="preserve">All Hard Wood       </t>
  </si>
  <si>
    <t xml:space="preserve">Mavette             </t>
  </si>
  <si>
    <t xml:space="preserve">Carry On Flying     </t>
  </si>
  <si>
    <t xml:space="preserve">Native Blue         </t>
  </si>
  <si>
    <t xml:space="preserve">Neva Doubt Us       </t>
  </si>
  <si>
    <t xml:space="preserve">Fight For Freedom   </t>
  </si>
  <si>
    <t xml:space="preserve">Another Free Glass  </t>
  </si>
  <si>
    <t xml:space="preserve">Jacks A Cracker     </t>
  </si>
  <si>
    <t xml:space="preserve">Jamcra              </t>
  </si>
  <si>
    <t xml:space="preserve">Tiza                </t>
  </si>
  <si>
    <t xml:space="preserve">Desidero            </t>
  </si>
  <si>
    <t xml:space="preserve">Well Meet Again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</si>
</sst>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166552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7E3C0C-42E0-9575-85AE-B54039A36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0360" cy="10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T90" sqref="T90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1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6</v>
      </c>
      <c r="B8" s="5">
        <v>0.57638888888888895</v>
      </c>
      <c r="C8" s="1" t="s">
        <v>19</v>
      </c>
      <c r="D8" s="1">
        <v>2</v>
      </c>
      <c r="E8" s="1">
        <v>11</v>
      </c>
      <c r="F8" s="1" t="s">
        <v>30</v>
      </c>
      <c r="G8" s="1">
        <v>72.790000000000006</v>
      </c>
      <c r="H8" s="1">
        <f>1+COUNTIFS(A:A,A8,G:G,"&gt;"&amp;G8)</f>
        <v>1</v>
      </c>
      <c r="I8" s="2">
        <f>AVERAGEIF(A:A,A8,G:G)</f>
        <v>47.547142857142873</v>
      </c>
      <c r="J8" s="2">
        <f t="shared" ref="J8:J18" si="0">G8-I8</f>
        <v>25.242857142857133</v>
      </c>
      <c r="K8" s="2">
        <f t="shared" ref="K8:K18" si="1">90+J8</f>
        <v>115.24285714285713</v>
      </c>
      <c r="L8" s="2">
        <f t="shared" ref="L8:L18" si="2">EXP(0.06*K8)</f>
        <v>1006.8394324065629</v>
      </c>
      <c r="M8" s="2">
        <f>SUMIF(A:A,A8,L:L)</f>
        <v>4236.8957304793612</v>
      </c>
      <c r="N8" s="3">
        <f t="shared" ref="N8:N18" si="3">L8/M8</f>
        <v>0.2376361129596761</v>
      </c>
      <c r="O8" s="6">
        <f t="shared" ref="O8:O18" si="4">1/N8</f>
        <v>4.208114615010925</v>
      </c>
      <c r="P8" s="3">
        <f t="shared" ref="P8:P18" si="5">IF(O8&gt;21,"",N8)</f>
        <v>0.2376361129596761</v>
      </c>
      <c r="Q8" s="3">
        <f>IF(ISNUMBER(P8),SUMIF(A:A,A8,P:P),"")</f>
        <v>0.8611924541240118</v>
      </c>
      <c r="R8" s="3">
        <f t="shared" ref="R8:R18" si="6">IFERROR(P8*(1/Q8),"")</f>
        <v>0.27593845234210151</v>
      </c>
      <c r="S8" s="7">
        <f t="shared" ref="S8:S18" si="7">IFERROR(1/R8,"")</f>
        <v>3.6239965525363798</v>
      </c>
    </row>
    <row r="9" spans="1:19" x14ac:dyDescent="0.3">
      <c r="A9" s="1">
        <v>6</v>
      </c>
      <c r="B9" s="5">
        <v>0.57638888888888895</v>
      </c>
      <c r="C9" s="1" t="s">
        <v>19</v>
      </c>
      <c r="D9" s="1">
        <v>2</v>
      </c>
      <c r="E9" s="1">
        <v>4</v>
      </c>
      <c r="F9" s="1" t="s">
        <v>23</v>
      </c>
      <c r="G9" s="1">
        <v>67.569999999999993</v>
      </c>
      <c r="H9" s="1">
        <f>1+COUNTIFS(A:A,A9,G:G,"&gt;"&amp;G9)</f>
        <v>2</v>
      </c>
      <c r="I9" s="2">
        <f>AVERAGEIF(A:A,A9,G:G)</f>
        <v>47.547142857142873</v>
      </c>
      <c r="J9" s="2">
        <f t="shared" si="0"/>
        <v>20.02285714285712</v>
      </c>
      <c r="K9" s="2">
        <f t="shared" si="1"/>
        <v>110.02285714285712</v>
      </c>
      <c r="L9" s="2">
        <f t="shared" si="2"/>
        <v>736.1040113928608</v>
      </c>
      <c r="M9" s="2">
        <f>SUMIF(A:A,A9,L:L)</f>
        <v>4236.8957304793612</v>
      </c>
      <c r="N9" s="3">
        <f t="shared" si="3"/>
        <v>0.17373663602280301</v>
      </c>
      <c r="O9" s="6">
        <f t="shared" si="4"/>
        <v>5.7558383936290189</v>
      </c>
      <c r="P9" s="3">
        <f t="shared" si="5"/>
        <v>0.17373663602280301</v>
      </c>
      <c r="Q9" s="3">
        <f>IF(ISNUMBER(P9),SUMIF(A:A,A9,P:P),"")</f>
        <v>0.8611924541240118</v>
      </c>
      <c r="R9" s="3">
        <f t="shared" si="6"/>
        <v>0.2017396171910546</v>
      </c>
      <c r="S9" s="7">
        <f t="shared" si="7"/>
        <v>4.956884591750585</v>
      </c>
    </row>
    <row r="10" spans="1:19" x14ac:dyDescent="0.3">
      <c r="A10" s="1">
        <v>6</v>
      </c>
      <c r="B10" s="5">
        <v>0.57638888888888895</v>
      </c>
      <c r="C10" s="1" t="s">
        <v>19</v>
      </c>
      <c r="D10" s="1">
        <v>2</v>
      </c>
      <c r="E10" s="1">
        <v>10</v>
      </c>
      <c r="F10" s="1" t="s">
        <v>29</v>
      </c>
      <c r="G10" s="1">
        <v>55.88</v>
      </c>
      <c r="H10" s="1">
        <f>1+COUNTIFS(A:A,A10,G:G,"&gt;"&amp;G10)</f>
        <v>3</v>
      </c>
      <c r="I10" s="2">
        <f>AVERAGEIF(A:A,A10,G:G)</f>
        <v>47.547142857142873</v>
      </c>
      <c r="J10" s="2">
        <f t="shared" si="0"/>
        <v>8.3328571428571294</v>
      </c>
      <c r="K10" s="2">
        <f t="shared" si="1"/>
        <v>98.332857142857137</v>
      </c>
      <c r="L10" s="2">
        <f t="shared" si="2"/>
        <v>365.027038372383</v>
      </c>
      <c r="M10" s="2">
        <f>SUMIF(A:A,A10,L:L)</f>
        <v>4236.8957304793612</v>
      </c>
      <c r="N10" s="3">
        <f t="shared" si="3"/>
        <v>8.6154359604946884E-2</v>
      </c>
      <c r="O10" s="6">
        <f t="shared" si="4"/>
        <v>11.607073682462625</v>
      </c>
      <c r="P10" s="3">
        <f t="shared" si="5"/>
        <v>8.6154359604946884E-2</v>
      </c>
      <c r="Q10" s="3">
        <f>IF(ISNUMBER(P10),SUMIF(A:A,A10,P:P),"")</f>
        <v>0.8611924541240118</v>
      </c>
      <c r="R10" s="3">
        <f t="shared" si="6"/>
        <v>0.10004077392036768</v>
      </c>
      <c r="S10" s="7">
        <f t="shared" si="7"/>
        <v>9.995924269798218</v>
      </c>
    </row>
    <row r="11" spans="1:19" x14ac:dyDescent="0.3">
      <c r="A11" s="1">
        <v>6</v>
      </c>
      <c r="B11" s="5">
        <v>0.57638888888888895</v>
      </c>
      <c r="C11" s="1" t="s">
        <v>19</v>
      </c>
      <c r="D11" s="1">
        <v>2</v>
      </c>
      <c r="E11" s="1">
        <v>6</v>
      </c>
      <c r="F11" s="1" t="s">
        <v>25</v>
      </c>
      <c r="G11" s="1">
        <v>55.11</v>
      </c>
      <c r="H11" s="1">
        <f>1+COUNTIFS(A:A,A11,G:G,"&gt;"&amp;G11)</f>
        <v>4</v>
      </c>
      <c r="I11" s="2">
        <f>AVERAGEIF(A:A,A11,G:G)</f>
        <v>47.547142857142873</v>
      </c>
      <c r="J11" s="2">
        <f t="shared" si="0"/>
        <v>7.5628571428571263</v>
      </c>
      <c r="K11" s="2">
        <f t="shared" si="1"/>
        <v>97.562857142857126</v>
      </c>
      <c r="L11" s="2">
        <f t="shared" si="2"/>
        <v>348.54642272388776</v>
      </c>
      <c r="M11" s="2">
        <f>SUMIF(A:A,A11,L:L)</f>
        <v>4236.8957304793612</v>
      </c>
      <c r="N11" s="3">
        <f t="shared" si="3"/>
        <v>8.2264574088174058E-2</v>
      </c>
      <c r="O11" s="6">
        <f t="shared" si="4"/>
        <v>12.155900776051729</v>
      </c>
      <c r="P11" s="3">
        <f t="shared" si="5"/>
        <v>8.2264574088174058E-2</v>
      </c>
      <c r="Q11" s="3">
        <f>IF(ISNUMBER(P11),SUMIF(A:A,A11,P:P),"")</f>
        <v>0.8611924541240118</v>
      </c>
      <c r="R11" s="3">
        <f t="shared" si="6"/>
        <v>9.5524030307316127E-2</v>
      </c>
      <c r="S11" s="7">
        <f t="shared" si="7"/>
        <v>10.468570021415969</v>
      </c>
    </row>
    <row r="12" spans="1:19" x14ac:dyDescent="0.3">
      <c r="A12" s="1">
        <v>6</v>
      </c>
      <c r="B12" s="5">
        <v>0.57638888888888895</v>
      </c>
      <c r="C12" s="1" t="s">
        <v>19</v>
      </c>
      <c r="D12" s="1">
        <v>2</v>
      </c>
      <c r="E12" s="1">
        <v>1</v>
      </c>
      <c r="F12" s="1" t="s">
        <v>20</v>
      </c>
      <c r="G12" s="1">
        <v>51.52</v>
      </c>
      <c r="H12" s="1">
        <f>1+COUNTIFS(A:A,A12,G:G,"&gt;"&amp;G12)</f>
        <v>5</v>
      </c>
      <c r="I12" s="2">
        <f>AVERAGEIF(A:A,A12,G:G)</f>
        <v>47.547142857142873</v>
      </c>
      <c r="J12" s="2">
        <f t="shared" si="0"/>
        <v>3.97285714285713</v>
      </c>
      <c r="K12" s="2">
        <f t="shared" si="1"/>
        <v>93.972857142857123</v>
      </c>
      <c r="L12" s="2">
        <f t="shared" si="2"/>
        <v>281.00470938525132</v>
      </c>
      <c r="M12" s="2">
        <f>SUMIF(A:A,A12,L:L)</f>
        <v>4236.8957304793612</v>
      </c>
      <c r="N12" s="3">
        <f t="shared" si="3"/>
        <v>6.6323253452701444E-2</v>
      </c>
      <c r="O12" s="6">
        <f t="shared" si="4"/>
        <v>15.077668056696766</v>
      </c>
      <c r="P12" s="3">
        <f t="shared" si="5"/>
        <v>6.6323253452701444E-2</v>
      </c>
      <c r="Q12" s="3">
        <f>IF(ISNUMBER(P12),SUMIF(A:A,A12,P:P),"")</f>
        <v>0.8611924541240118</v>
      </c>
      <c r="R12" s="3">
        <f t="shared" si="6"/>
        <v>7.7013277502720537E-2</v>
      </c>
      <c r="S12" s="7">
        <f t="shared" si="7"/>
        <v>12.984773956213907</v>
      </c>
    </row>
    <row r="13" spans="1:19" x14ac:dyDescent="0.3">
      <c r="A13" s="1">
        <v>6</v>
      </c>
      <c r="B13" s="5">
        <v>0.57638888888888895</v>
      </c>
      <c r="C13" s="1" t="s">
        <v>19</v>
      </c>
      <c r="D13" s="1">
        <v>2</v>
      </c>
      <c r="E13" s="1">
        <v>12</v>
      </c>
      <c r="F13" s="1" t="s">
        <v>31</v>
      </c>
      <c r="G13" s="1">
        <v>51.32</v>
      </c>
      <c r="H13" s="1">
        <f>1+COUNTIFS(A:A,A13,G:G,"&gt;"&amp;G13)</f>
        <v>6</v>
      </c>
      <c r="I13" s="2">
        <f>AVERAGEIF(A:A,A13,G:G)</f>
        <v>47.547142857142873</v>
      </c>
      <c r="J13" s="2">
        <f t="shared" si="0"/>
        <v>3.7728571428571271</v>
      </c>
      <c r="K13" s="2">
        <f t="shared" si="1"/>
        <v>93.772857142857134</v>
      </c>
      <c r="L13" s="2">
        <f t="shared" si="2"/>
        <v>277.65280452455437</v>
      </c>
      <c r="M13" s="2">
        <f>SUMIF(A:A,A13,L:L)</f>
        <v>4236.8957304793612</v>
      </c>
      <c r="N13" s="3">
        <f t="shared" si="3"/>
        <v>6.5532130641586694E-2</v>
      </c>
      <c r="O13" s="6">
        <f t="shared" si="4"/>
        <v>15.259690020904035</v>
      </c>
      <c r="P13" s="3">
        <f t="shared" si="5"/>
        <v>6.5532130641586694E-2</v>
      </c>
      <c r="Q13" s="3">
        <f>IF(ISNUMBER(P13),SUMIF(A:A,A13,P:P),"")</f>
        <v>0.8611924541240118</v>
      </c>
      <c r="R13" s="3">
        <f t="shared" si="6"/>
        <v>7.6094641015224285E-2</v>
      </c>
      <c r="S13" s="7">
        <f t="shared" si="7"/>
        <v>13.14152989827404</v>
      </c>
    </row>
    <row r="14" spans="1:19" x14ac:dyDescent="0.3">
      <c r="A14" s="1">
        <v>6</v>
      </c>
      <c r="B14" s="5">
        <v>0.57638888888888895</v>
      </c>
      <c r="C14" s="1" t="s">
        <v>19</v>
      </c>
      <c r="D14" s="1">
        <v>2</v>
      </c>
      <c r="E14" s="1">
        <v>8</v>
      </c>
      <c r="F14" s="1" t="s">
        <v>27</v>
      </c>
      <c r="G14" s="1">
        <v>47.44</v>
      </c>
      <c r="H14" s="1">
        <f>1+COUNTIFS(A:A,A14,G:G,"&gt;"&amp;G14)</f>
        <v>7</v>
      </c>
      <c r="I14" s="2">
        <f>AVERAGEIF(A:A,A14,G:G)</f>
        <v>47.547142857142873</v>
      </c>
      <c r="J14" s="2">
        <f t="shared" si="0"/>
        <v>-0.10714285714287541</v>
      </c>
      <c r="K14" s="2">
        <f t="shared" si="1"/>
        <v>89.892857142857125</v>
      </c>
      <c r="L14" s="2">
        <f t="shared" si="2"/>
        <v>219.9876544346005</v>
      </c>
      <c r="M14" s="2">
        <f>SUMIF(A:A,A14,L:L)</f>
        <v>4236.8957304793612</v>
      </c>
      <c r="N14" s="3">
        <f t="shared" si="3"/>
        <v>5.1921894808988171E-2</v>
      </c>
      <c r="O14" s="6">
        <f t="shared" si="4"/>
        <v>19.259697737897088</v>
      </c>
      <c r="P14" s="3">
        <f t="shared" si="5"/>
        <v>5.1921894808988171E-2</v>
      </c>
      <c r="Q14" s="3">
        <f>IF(ISNUMBER(P14),SUMIF(A:A,A14,P:P),"")</f>
        <v>0.8611924541240118</v>
      </c>
      <c r="R14" s="3">
        <f t="shared" si="6"/>
        <v>6.0290698740274158E-2</v>
      </c>
      <c r="S14" s="7">
        <f t="shared" si="7"/>
        <v>16.586306360586271</v>
      </c>
    </row>
    <row r="15" spans="1:19" x14ac:dyDescent="0.3">
      <c r="A15" s="1">
        <v>6</v>
      </c>
      <c r="B15" s="5">
        <v>0.57638888888888895</v>
      </c>
      <c r="C15" s="1" t="s">
        <v>19</v>
      </c>
      <c r="D15" s="1">
        <v>2</v>
      </c>
      <c r="E15" s="1">
        <v>3</v>
      </c>
      <c r="F15" s="1" t="s">
        <v>22</v>
      </c>
      <c r="G15" s="1">
        <v>46.54</v>
      </c>
      <c r="H15" s="1">
        <f>1+COUNTIFS(A:A,A15,G:G,"&gt;"&amp;G15)</f>
        <v>8</v>
      </c>
      <c r="I15" s="2">
        <f>AVERAGEIF(A:A,A15,G:G)</f>
        <v>47.547142857142873</v>
      </c>
      <c r="J15" s="2">
        <f t="shared" si="0"/>
        <v>-1.007142857142874</v>
      </c>
      <c r="K15" s="2">
        <f t="shared" si="1"/>
        <v>88.992857142857133</v>
      </c>
      <c r="L15" s="2">
        <f t="shared" si="2"/>
        <v>208.42336684536335</v>
      </c>
      <c r="M15" s="2">
        <f>SUMIF(A:A,A15,L:L)</f>
        <v>4236.8957304793612</v>
      </c>
      <c r="N15" s="3">
        <f t="shared" si="3"/>
        <v>4.9192470172444484E-2</v>
      </c>
      <c r="O15" s="6">
        <f t="shared" si="4"/>
        <v>20.328314404511389</v>
      </c>
      <c r="P15" s="3">
        <f t="shared" si="5"/>
        <v>4.9192470172444484E-2</v>
      </c>
      <c r="Q15" s="3">
        <f>IF(ISNUMBER(P15),SUMIF(A:A,A15,P:P),"")</f>
        <v>0.8611924541240118</v>
      </c>
      <c r="R15" s="3">
        <f t="shared" si="6"/>
        <v>5.7121343709963301E-2</v>
      </c>
      <c r="S15" s="7">
        <f t="shared" si="7"/>
        <v>17.506590970225663</v>
      </c>
    </row>
    <row r="16" spans="1:19" x14ac:dyDescent="0.3">
      <c r="A16" s="1">
        <v>6</v>
      </c>
      <c r="B16" s="5">
        <v>0.57638888888888895</v>
      </c>
      <c r="C16" s="1" t="s">
        <v>19</v>
      </c>
      <c r="D16" s="1">
        <v>2</v>
      </c>
      <c r="E16" s="1">
        <v>2</v>
      </c>
      <c r="F16" s="1" t="s">
        <v>21</v>
      </c>
      <c r="G16" s="1">
        <v>46.28</v>
      </c>
      <c r="H16" s="1">
        <f>1+COUNTIFS(A:A,A16,G:G,"&gt;"&amp;G16)</f>
        <v>9</v>
      </c>
      <c r="I16" s="2">
        <f>AVERAGEIF(A:A,A16,G:G)</f>
        <v>47.547142857142873</v>
      </c>
      <c r="J16" s="2">
        <f t="shared" si="0"/>
        <v>-1.267142857142872</v>
      </c>
      <c r="K16" s="2">
        <f t="shared" si="1"/>
        <v>88.732857142857128</v>
      </c>
      <c r="L16" s="2">
        <f t="shared" si="2"/>
        <v>205.19719191360562</v>
      </c>
      <c r="M16" s="2">
        <f>SUMIF(A:A,A16,L:L)</f>
        <v>4236.8957304793612</v>
      </c>
      <c r="N16" s="3">
        <f t="shared" si="3"/>
        <v>4.8431022372691167E-2</v>
      </c>
      <c r="O16" s="6">
        <f t="shared" si="4"/>
        <v>20.64792257129535</v>
      </c>
      <c r="P16" s="3">
        <f t="shared" si="5"/>
        <v>4.8431022372691167E-2</v>
      </c>
      <c r="Q16" s="3">
        <f>IF(ISNUMBER(P16),SUMIF(A:A,A16,P:P),"")</f>
        <v>0.8611924541240118</v>
      </c>
      <c r="R16" s="3">
        <f t="shared" si="6"/>
        <v>5.6237165270977968E-2</v>
      </c>
      <c r="S16" s="7">
        <f t="shared" si="7"/>
        <v>17.78183511173642</v>
      </c>
    </row>
    <row r="17" spans="1:19" x14ac:dyDescent="0.3">
      <c r="A17" s="1">
        <v>6</v>
      </c>
      <c r="B17" s="5">
        <v>0.57638888888888895</v>
      </c>
      <c r="C17" s="1" t="s">
        <v>19</v>
      </c>
      <c r="D17" s="1">
        <v>2</v>
      </c>
      <c r="E17" s="1">
        <v>5</v>
      </c>
      <c r="F17" s="1" t="s">
        <v>24</v>
      </c>
      <c r="G17" s="1">
        <v>44.74</v>
      </c>
      <c r="H17" s="1">
        <f>1+COUNTIFS(A:A,A17,G:G,"&gt;"&amp;G17)</f>
        <v>10</v>
      </c>
      <c r="I17" s="2">
        <f>AVERAGEIF(A:A,A17,G:G)</f>
        <v>47.547142857142873</v>
      </c>
      <c r="J17" s="2">
        <f t="shared" si="0"/>
        <v>-2.8071428571428712</v>
      </c>
      <c r="K17" s="2">
        <f t="shared" si="1"/>
        <v>87.192857142857122</v>
      </c>
      <c r="L17" s="2">
        <f t="shared" si="2"/>
        <v>187.08656582134219</v>
      </c>
      <c r="M17" s="2">
        <f>SUMIF(A:A,A17,L:L)</f>
        <v>4236.8957304793612</v>
      </c>
      <c r="N17" s="3">
        <f t="shared" si="3"/>
        <v>4.4156518763367174E-2</v>
      </c>
      <c r="O17" s="6">
        <f t="shared" si="4"/>
        <v>22.646712829853179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6</v>
      </c>
      <c r="B18" s="5">
        <v>0.57638888888888895</v>
      </c>
      <c r="C18" s="1" t="s">
        <v>19</v>
      </c>
      <c r="D18" s="1">
        <v>2</v>
      </c>
      <c r="E18" s="1">
        <v>14</v>
      </c>
      <c r="F18" s="1" t="s">
        <v>33</v>
      </c>
      <c r="G18" s="1">
        <v>40.450000000000003</v>
      </c>
      <c r="H18" s="1">
        <f>1+COUNTIFS(A:A,A18,G:G,"&gt;"&amp;G18)</f>
        <v>11</v>
      </c>
      <c r="I18" s="2">
        <f>AVERAGEIF(A:A,A18,G:G)</f>
        <v>47.547142857142873</v>
      </c>
      <c r="J18" s="2">
        <f t="shared" si="0"/>
        <v>-7.0971428571428703</v>
      </c>
      <c r="K18" s="2">
        <f t="shared" si="1"/>
        <v>82.90285714285713</v>
      </c>
      <c r="L18" s="2">
        <f t="shared" si="2"/>
        <v>144.62894008087315</v>
      </c>
      <c r="M18" s="2">
        <f>SUMIF(A:A,A18,L:L)</f>
        <v>4236.8957304793612</v>
      </c>
      <c r="N18" s="3">
        <f t="shared" si="3"/>
        <v>3.4135591074484592E-2</v>
      </c>
      <c r="O18" s="6">
        <f t="shared" si="4"/>
        <v>29.294937293394995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6</v>
      </c>
      <c r="B19" s="5">
        <v>0.57638888888888895</v>
      </c>
      <c r="C19" s="1" t="s">
        <v>19</v>
      </c>
      <c r="D19" s="1">
        <v>2</v>
      </c>
      <c r="E19" s="1">
        <v>9</v>
      </c>
      <c r="F19" s="1" t="s">
        <v>28</v>
      </c>
      <c r="G19" s="1">
        <v>39.07</v>
      </c>
      <c r="H19" s="1">
        <f>1+COUNTIFS(A:A,A19,G:G,"&gt;"&amp;G19)</f>
        <v>12</v>
      </c>
      <c r="I19" s="2">
        <f>AVERAGEIF(A:A,A19,G:G)</f>
        <v>47.547142857142873</v>
      </c>
      <c r="J19" s="2">
        <f t="shared" ref="J19:J36" si="8">G19-I19</f>
        <v>-8.4771428571428729</v>
      </c>
      <c r="K19" s="2">
        <f t="shared" ref="K19:K36" si="9">90+J19</f>
        <v>81.522857142857134</v>
      </c>
      <c r="L19" s="2">
        <f t="shared" ref="L19:L36" si="10">EXP(0.06*K19)</f>
        <v>133.13603546921297</v>
      </c>
      <c r="M19" s="2">
        <f>SUMIF(A:A,A19,L:L)</f>
        <v>4236.8957304793612</v>
      </c>
      <c r="N19" s="3">
        <f t="shared" ref="N19:N36" si="11">L19/M19</f>
        <v>3.1423014380896744E-2</v>
      </c>
      <c r="O19" s="6">
        <f t="shared" ref="O19:O36" si="12">1/N19</f>
        <v>31.823808749804041</v>
      </c>
      <c r="P19" s="3" t="str">
        <f t="shared" ref="P19:P36" si="13">IF(O19&gt;21,"",N19)</f>
        <v/>
      </c>
      <c r="Q19" s="3" t="str">
        <f>IF(ISNUMBER(P19),SUMIF(A:A,A19,P:P),"")</f>
        <v/>
      </c>
      <c r="R19" s="3" t="str">
        <f t="shared" ref="R19:R36" si="14">IFERROR(P19*(1/Q19),"")</f>
        <v/>
      </c>
      <c r="S19" s="7" t="str">
        <f t="shared" ref="S19:S36" si="15">IFERROR(1/R19,"")</f>
        <v/>
      </c>
    </row>
    <row r="20" spans="1:19" x14ac:dyDescent="0.3">
      <c r="A20" s="1">
        <v>6</v>
      </c>
      <c r="B20" s="5">
        <v>0.57638888888888895</v>
      </c>
      <c r="C20" s="1" t="s">
        <v>19</v>
      </c>
      <c r="D20" s="1">
        <v>2</v>
      </c>
      <c r="E20" s="1">
        <v>7</v>
      </c>
      <c r="F20" s="1" t="s">
        <v>26</v>
      </c>
      <c r="G20" s="1">
        <v>33.33</v>
      </c>
      <c r="H20" s="1">
        <f>1+COUNTIFS(A:A,A20,G:G,"&gt;"&amp;G20)</f>
        <v>13</v>
      </c>
      <c r="I20" s="2">
        <f>AVERAGEIF(A:A,A20,G:G)</f>
        <v>47.547142857142873</v>
      </c>
      <c r="J20" s="2">
        <f t="shared" si="8"/>
        <v>-14.217142857142875</v>
      </c>
      <c r="K20" s="2">
        <f t="shared" si="9"/>
        <v>75.782857142857125</v>
      </c>
      <c r="L20" s="2">
        <f t="shared" si="10"/>
        <v>94.346240864899073</v>
      </c>
      <c r="M20" s="2">
        <f>SUMIF(A:A,A20,L:L)</f>
        <v>4236.8957304793612</v>
      </c>
      <c r="N20" s="3">
        <f t="shared" si="11"/>
        <v>2.2267775009470143E-2</v>
      </c>
      <c r="O20" s="6">
        <f t="shared" si="12"/>
        <v>44.907944308522758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6</v>
      </c>
      <c r="B21" s="5">
        <v>0.57638888888888895</v>
      </c>
      <c r="C21" s="1" t="s">
        <v>19</v>
      </c>
      <c r="D21" s="1">
        <v>2</v>
      </c>
      <c r="E21" s="1">
        <v>13</v>
      </c>
      <c r="F21" s="1" t="s">
        <v>32</v>
      </c>
      <c r="G21" s="1">
        <v>13.62</v>
      </c>
      <c r="H21" s="1">
        <f>1+COUNTIFS(A:A,A21,G:G,"&gt;"&amp;G21)</f>
        <v>14</v>
      </c>
      <c r="I21" s="2">
        <f>AVERAGEIF(A:A,A21,G:G)</f>
        <v>47.547142857142873</v>
      </c>
      <c r="J21" s="2">
        <f t="shared" si="8"/>
        <v>-33.927142857142876</v>
      </c>
      <c r="K21" s="2">
        <f t="shared" si="9"/>
        <v>56.072857142857124</v>
      </c>
      <c r="L21" s="2">
        <f t="shared" si="10"/>
        <v>28.915316243963794</v>
      </c>
      <c r="M21" s="2">
        <f>SUMIF(A:A,A21,L:L)</f>
        <v>4236.8957304793612</v>
      </c>
      <c r="N21" s="3">
        <f t="shared" si="11"/>
        <v>6.8246466477692438E-3</v>
      </c>
      <c r="O21" s="6">
        <f t="shared" si="12"/>
        <v>146.52773273278078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/>
      <c r="B22" s="5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3"/>
      <c r="O22" s="6"/>
      <c r="P22" s="3"/>
      <c r="Q22" s="3"/>
      <c r="R22" s="3"/>
      <c r="S22" s="7"/>
    </row>
    <row r="23" spans="1:19" x14ac:dyDescent="0.3">
      <c r="A23" s="1">
        <v>10</v>
      </c>
      <c r="B23" s="5">
        <v>0.60069444444444442</v>
      </c>
      <c r="C23" s="1" t="s">
        <v>19</v>
      </c>
      <c r="D23" s="1">
        <v>3</v>
      </c>
      <c r="E23" s="1">
        <v>8</v>
      </c>
      <c r="F23" s="1" t="s">
        <v>40</v>
      </c>
      <c r="G23" s="1">
        <v>80.599999999999994</v>
      </c>
      <c r="H23" s="1">
        <f>1+COUNTIFS(A:A,A23,G:G,"&gt;"&amp;G23)</f>
        <v>1</v>
      </c>
      <c r="I23" s="2">
        <f>AVERAGEIF(A:A,A23,G:G)</f>
        <v>49.447142857142865</v>
      </c>
      <c r="J23" s="2">
        <f t="shared" si="8"/>
        <v>31.15285714285713</v>
      </c>
      <c r="K23" s="2">
        <f t="shared" si="9"/>
        <v>121.15285714285713</v>
      </c>
      <c r="L23" s="2">
        <f t="shared" si="10"/>
        <v>1435.3606613572774</v>
      </c>
      <c r="M23" s="2">
        <f>SUMIF(A:A,A23,L:L)</f>
        <v>4408.9988845055259</v>
      </c>
      <c r="N23" s="3">
        <f t="shared" si="11"/>
        <v>0.32555251179616812</v>
      </c>
      <c r="O23" s="6">
        <f t="shared" si="12"/>
        <v>3.071701073607783</v>
      </c>
      <c r="P23" s="3">
        <f t="shared" si="13"/>
        <v>0.32555251179616812</v>
      </c>
      <c r="Q23" s="3">
        <f>IF(ISNUMBER(P23),SUMIF(A:A,A23,P:P),"")</f>
        <v>0.81696012464698653</v>
      </c>
      <c r="R23" s="3">
        <f t="shared" si="14"/>
        <v>0.39849253589560607</v>
      </c>
      <c r="S23" s="7">
        <f t="shared" si="15"/>
        <v>2.5094572919728968</v>
      </c>
    </row>
    <row r="24" spans="1:19" x14ac:dyDescent="0.3">
      <c r="A24" s="1">
        <v>10</v>
      </c>
      <c r="B24" s="5">
        <v>0.60069444444444442</v>
      </c>
      <c r="C24" s="1" t="s">
        <v>19</v>
      </c>
      <c r="D24" s="1">
        <v>3</v>
      </c>
      <c r="E24" s="1">
        <v>13</v>
      </c>
      <c r="F24" s="1" t="s">
        <v>45</v>
      </c>
      <c r="G24" s="1">
        <v>61.62</v>
      </c>
      <c r="H24" s="1">
        <f>1+COUNTIFS(A:A,A24,G:G,"&gt;"&amp;G24)</f>
        <v>2</v>
      </c>
      <c r="I24" s="2">
        <f>AVERAGEIF(A:A,A24,G:G)</f>
        <v>49.447142857142865</v>
      </c>
      <c r="J24" s="2">
        <f t="shared" si="8"/>
        <v>12.172857142857133</v>
      </c>
      <c r="K24" s="2">
        <f t="shared" si="9"/>
        <v>102.17285714285714</v>
      </c>
      <c r="L24" s="2">
        <f t="shared" si="10"/>
        <v>459.60684009240106</v>
      </c>
      <c r="M24" s="2">
        <f>SUMIF(A:A,A24,L:L)</f>
        <v>4408.9988845055259</v>
      </c>
      <c r="N24" s="3">
        <f t="shared" si="11"/>
        <v>0.10424290233041111</v>
      </c>
      <c r="O24" s="6">
        <f t="shared" si="12"/>
        <v>9.5929792594451477</v>
      </c>
      <c r="P24" s="3">
        <f t="shared" si="13"/>
        <v>0.10424290233041111</v>
      </c>
      <c r="Q24" s="3">
        <f>IF(ISNUMBER(P24),SUMIF(A:A,A24,P:P),"")</f>
        <v>0.81696012464698653</v>
      </c>
      <c r="R24" s="3">
        <f t="shared" si="14"/>
        <v>0.12759851942033903</v>
      </c>
      <c r="S24" s="7">
        <f t="shared" si="15"/>
        <v>7.8370815315322639</v>
      </c>
    </row>
    <row r="25" spans="1:19" x14ac:dyDescent="0.3">
      <c r="A25" s="1">
        <v>10</v>
      </c>
      <c r="B25" s="5">
        <v>0.60069444444444442</v>
      </c>
      <c r="C25" s="1" t="s">
        <v>19</v>
      </c>
      <c r="D25" s="1">
        <v>3</v>
      </c>
      <c r="E25" s="1">
        <v>10</v>
      </c>
      <c r="F25" s="1" t="s">
        <v>42</v>
      </c>
      <c r="G25" s="1">
        <v>59.83</v>
      </c>
      <c r="H25" s="1">
        <f>1+COUNTIFS(A:A,A25,G:G,"&gt;"&amp;G25)</f>
        <v>3</v>
      </c>
      <c r="I25" s="2">
        <f>AVERAGEIF(A:A,A25,G:G)</f>
        <v>49.447142857142865</v>
      </c>
      <c r="J25" s="2">
        <f t="shared" si="8"/>
        <v>10.382857142857134</v>
      </c>
      <c r="K25" s="2">
        <f t="shared" si="9"/>
        <v>100.38285714285713</v>
      </c>
      <c r="L25" s="2">
        <f t="shared" si="10"/>
        <v>412.80339091992943</v>
      </c>
      <c r="M25" s="2">
        <f>SUMIF(A:A,A25,L:L)</f>
        <v>4408.9988845055259</v>
      </c>
      <c r="N25" s="3">
        <f t="shared" si="11"/>
        <v>9.3627465493501885E-2</v>
      </c>
      <c r="O25" s="6">
        <f t="shared" si="12"/>
        <v>10.680626616656669</v>
      </c>
      <c r="P25" s="3">
        <f t="shared" si="13"/>
        <v>9.3627465493501885E-2</v>
      </c>
      <c r="Q25" s="3">
        <f>IF(ISNUMBER(P25),SUMIF(A:A,A25,P:P),"")</f>
        <v>0.81696012464698653</v>
      </c>
      <c r="R25" s="3">
        <f t="shared" si="14"/>
        <v>0.11460469448733361</v>
      </c>
      <c r="S25" s="7">
        <f t="shared" si="15"/>
        <v>8.7256460520517543</v>
      </c>
    </row>
    <row r="26" spans="1:19" x14ac:dyDescent="0.3">
      <c r="A26" s="1">
        <v>10</v>
      </c>
      <c r="B26" s="5">
        <v>0.60069444444444442</v>
      </c>
      <c r="C26" s="1" t="s">
        <v>19</v>
      </c>
      <c r="D26" s="1">
        <v>3</v>
      </c>
      <c r="E26" s="1">
        <v>2</v>
      </c>
      <c r="F26" s="1" t="s">
        <v>35</v>
      </c>
      <c r="G26" s="1">
        <v>58.1</v>
      </c>
      <c r="H26" s="1">
        <f>1+COUNTIFS(A:A,A26,G:G,"&gt;"&amp;G26)</f>
        <v>4</v>
      </c>
      <c r="I26" s="2">
        <f>AVERAGEIF(A:A,A26,G:G)</f>
        <v>49.447142857142865</v>
      </c>
      <c r="J26" s="2">
        <f t="shared" si="8"/>
        <v>8.6528571428571368</v>
      </c>
      <c r="K26" s="2">
        <f t="shared" si="9"/>
        <v>98.65285714285713</v>
      </c>
      <c r="L26" s="2">
        <f t="shared" si="10"/>
        <v>372.10327197111997</v>
      </c>
      <c r="M26" s="2">
        <f>SUMIF(A:A,A26,L:L)</f>
        <v>4408.9988845055259</v>
      </c>
      <c r="N26" s="3">
        <f t="shared" si="11"/>
        <v>8.4396318011963331E-2</v>
      </c>
      <c r="O26" s="6">
        <f t="shared" si="12"/>
        <v>11.848858144003962</v>
      </c>
      <c r="P26" s="3">
        <f t="shared" si="13"/>
        <v>8.4396318011963331E-2</v>
      </c>
      <c r="Q26" s="3">
        <f>IF(ISNUMBER(P26),SUMIF(A:A,A26,P:P),"")</f>
        <v>0.81696012464698653</v>
      </c>
      <c r="R26" s="3">
        <f t="shared" si="14"/>
        <v>0.10330530887101924</v>
      </c>
      <c r="S26" s="7">
        <f t="shared" si="15"/>
        <v>9.6800446262499396</v>
      </c>
    </row>
    <row r="27" spans="1:19" x14ac:dyDescent="0.3">
      <c r="A27" s="1">
        <v>10</v>
      </c>
      <c r="B27" s="5">
        <v>0.60069444444444442</v>
      </c>
      <c r="C27" s="1" t="s">
        <v>19</v>
      </c>
      <c r="D27" s="1">
        <v>3</v>
      </c>
      <c r="E27" s="1">
        <v>1</v>
      </c>
      <c r="F27" s="1" t="s">
        <v>34</v>
      </c>
      <c r="G27" s="1">
        <v>57.33</v>
      </c>
      <c r="H27" s="1">
        <f>1+COUNTIFS(A:A,A27,G:G,"&gt;"&amp;G27)</f>
        <v>5</v>
      </c>
      <c r="I27" s="2">
        <f>AVERAGEIF(A:A,A27,G:G)</f>
        <v>49.447142857142865</v>
      </c>
      <c r="J27" s="2">
        <f t="shared" si="8"/>
        <v>7.8828571428571337</v>
      </c>
      <c r="K27" s="2">
        <f t="shared" si="9"/>
        <v>97.882857142857134</v>
      </c>
      <c r="L27" s="2">
        <f t="shared" si="10"/>
        <v>355.30317126009442</v>
      </c>
      <c r="M27" s="2">
        <f>SUMIF(A:A,A27,L:L)</f>
        <v>4408.9988845055259</v>
      </c>
      <c r="N27" s="3">
        <f t="shared" si="11"/>
        <v>8.0585906362718909E-2</v>
      </c>
      <c r="O27" s="6">
        <f t="shared" si="12"/>
        <v>12.409117737026849</v>
      </c>
      <c r="P27" s="3">
        <f t="shared" si="13"/>
        <v>8.0585906362718909E-2</v>
      </c>
      <c r="Q27" s="3">
        <f>IF(ISNUMBER(P27),SUMIF(A:A,A27,P:P),"")</f>
        <v>0.81696012464698653</v>
      </c>
      <c r="R27" s="3">
        <f t="shared" si="14"/>
        <v>9.8641174681004862E-2</v>
      </c>
      <c r="S27" s="7">
        <f t="shared" si="15"/>
        <v>10.137754373200586</v>
      </c>
    </row>
    <row r="28" spans="1:19" x14ac:dyDescent="0.3">
      <c r="A28" s="1">
        <v>10</v>
      </c>
      <c r="B28" s="5">
        <v>0.60069444444444442</v>
      </c>
      <c r="C28" s="1" t="s">
        <v>19</v>
      </c>
      <c r="D28" s="1">
        <v>3</v>
      </c>
      <c r="E28" s="1">
        <v>6</v>
      </c>
      <c r="F28" s="1" t="s">
        <v>38</v>
      </c>
      <c r="G28" s="1">
        <v>57.04</v>
      </c>
      <c r="H28" s="1">
        <f>1+COUNTIFS(A:A,A28,G:G,"&gt;"&amp;G28)</f>
        <v>6</v>
      </c>
      <c r="I28" s="2">
        <f>AVERAGEIF(A:A,A28,G:G)</f>
        <v>49.447142857142865</v>
      </c>
      <c r="J28" s="2">
        <f t="shared" si="8"/>
        <v>7.5928571428571345</v>
      </c>
      <c r="K28" s="2">
        <f t="shared" si="9"/>
        <v>97.592857142857127</v>
      </c>
      <c r="L28" s="2">
        <f t="shared" si="10"/>
        <v>349.17437126893526</v>
      </c>
      <c r="M28" s="2">
        <f>SUMIF(A:A,A28,L:L)</f>
        <v>4408.9988845055259</v>
      </c>
      <c r="N28" s="3">
        <f t="shared" si="11"/>
        <v>7.9195840238479795E-2</v>
      </c>
      <c r="O28" s="6">
        <f t="shared" si="12"/>
        <v>12.626925820708932</v>
      </c>
      <c r="P28" s="3">
        <f t="shared" si="13"/>
        <v>7.9195840238479795E-2</v>
      </c>
      <c r="Q28" s="3">
        <f>IF(ISNUMBER(P28),SUMIF(A:A,A28,P:P),"")</f>
        <v>0.81696012464698653</v>
      </c>
      <c r="R28" s="3">
        <f t="shared" si="14"/>
        <v>9.6939664310667306E-2</v>
      </c>
      <c r="S28" s="7">
        <f t="shared" si="15"/>
        <v>10.315694892394623</v>
      </c>
    </row>
    <row r="29" spans="1:19" x14ac:dyDescent="0.3">
      <c r="A29" s="1">
        <v>10</v>
      </c>
      <c r="B29" s="5">
        <v>0.60069444444444442</v>
      </c>
      <c r="C29" s="1" t="s">
        <v>19</v>
      </c>
      <c r="D29" s="1">
        <v>3</v>
      </c>
      <c r="E29" s="1">
        <v>4</v>
      </c>
      <c r="F29" s="1" t="s">
        <v>36</v>
      </c>
      <c r="G29" s="1">
        <v>49.16</v>
      </c>
      <c r="H29" s="1">
        <f>1+COUNTIFS(A:A,A29,G:G,"&gt;"&amp;G29)</f>
        <v>7</v>
      </c>
      <c r="I29" s="2">
        <f>AVERAGEIF(A:A,A29,G:G)</f>
        <v>49.447142857142865</v>
      </c>
      <c r="J29" s="2">
        <f t="shared" si="8"/>
        <v>-0.28714285714286802</v>
      </c>
      <c r="K29" s="2">
        <f t="shared" si="9"/>
        <v>89.712857142857132</v>
      </c>
      <c r="L29" s="2">
        <f t="shared" si="10"/>
        <v>217.62457138430128</v>
      </c>
      <c r="M29" s="2">
        <f>SUMIF(A:A,A29,L:L)</f>
        <v>4408.9988845055259</v>
      </c>
      <c r="N29" s="3">
        <f t="shared" si="11"/>
        <v>4.9359180413743313E-2</v>
      </c>
      <c r="O29" s="6">
        <f t="shared" si="12"/>
        <v>20.259655683455499</v>
      </c>
      <c r="P29" s="3">
        <f t="shared" si="13"/>
        <v>4.9359180413743313E-2</v>
      </c>
      <c r="Q29" s="3">
        <f>IF(ISNUMBER(P29),SUMIF(A:A,A29,P:P),"")</f>
        <v>0.81696012464698653</v>
      </c>
      <c r="R29" s="3">
        <f t="shared" si="14"/>
        <v>6.0418102334029722E-2</v>
      </c>
      <c r="S29" s="7">
        <f t="shared" si="15"/>
        <v>16.551330832460835</v>
      </c>
    </row>
    <row r="30" spans="1:19" x14ac:dyDescent="0.3">
      <c r="A30" s="1">
        <v>10</v>
      </c>
      <c r="B30" s="5">
        <v>0.60069444444444442</v>
      </c>
      <c r="C30" s="1" t="s">
        <v>19</v>
      </c>
      <c r="D30" s="1">
        <v>3</v>
      </c>
      <c r="E30" s="1">
        <v>7</v>
      </c>
      <c r="F30" s="1" t="s">
        <v>39</v>
      </c>
      <c r="G30" s="1">
        <v>43</v>
      </c>
      <c r="H30" s="1">
        <f>1+COUNTIFS(A:A,A30,G:G,"&gt;"&amp;G30)</f>
        <v>8</v>
      </c>
      <c r="I30" s="2">
        <f>AVERAGEIF(A:A,A30,G:G)</f>
        <v>49.447142857142865</v>
      </c>
      <c r="J30" s="2">
        <f t="shared" si="8"/>
        <v>-6.4471428571428646</v>
      </c>
      <c r="K30" s="2">
        <f t="shared" si="9"/>
        <v>83.552857142857135</v>
      </c>
      <c r="L30" s="2">
        <f t="shared" si="10"/>
        <v>150.38090297769926</v>
      </c>
      <c r="M30" s="2">
        <f>SUMIF(A:A,A30,L:L)</f>
        <v>4408.9988845055259</v>
      </c>
      <c r="N30" s="3">
        <f t="shared" si="11"/>
        <v>3.4107720803963106E-2</v>
      </c>
      <c r="O30" s="6">
        <f t="shared" si="12"/>
        <v>29.318874918309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10</v>
      </c>
      <c r="B31" s="5">
        <v>0.60069444444444442</v>
      </c>
      <c r="C31" s="1" t="s">
        <v>19</v>
      </c>
      <c r="D31" s="1">
        <v>3</v>
      </c>
      <c r="E31" s="1">
        <v>9</v>
      </c>
      <c r="F31" s="1" t="s">
        <v>41</v>
      </c>
      <c r="G31" s="1">
        <v>39.67</v>
      </c>
      <c r="H31" s="1">
        <f>1+COUNTIFS(A:A,A31,G:G,"&gt;"&amp;G31)</f>
        <v>9</v>
      </c>
      <c r="I31" s="2">
        <f>AVERAGEIF(A:A,A31,G:G)</f>
        <v>49.447142857142865</v>
      </c>
      <c r="J31" s="2">
        <f t="shared" si="8"/>
        <v>-9.7771428571428629</v>
      </c>
      <c r="K31" s="2">
        <f t="shared" si="9"/>
        <v>80.222857142857137</v>
      </c>
      <c r="L31" s="2">
        <f t="shared" si="10"/>
        <v>123.14609670006094</v>
      </c>
      <c r="M31" s="2">
        <f>SUMIF(A:A,A31,L:L)</f>
        <v>4408.9988845055259</v>
      </c>
      <c r="N31" s="3">
        <f t="shared" si="11"/>
        <v>2.7930625506128227E-2</v>
      </c>
      <c r="O31" s="6">
        <f t="shared" si="12"/>
        <v>35.802993376592696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10</v>
      </c>
      <c r="B32" s="5">
        <v>0.60069444444444442</v>
      </c>
      <c r="C32" s="1" t="s">
        <v>19</v>
      </c>
      <c r="D32" s="1">
        <v>3</v>
      </c>
      <c r="E32" s="1">
        <v>12</v>
      </c>
      <c r="F32" s="1" t="s">
        <v>44</v>
      </c>
      <c r="G32" s="1">
        <v>39.409999999999997</v>
      </c>
      <c r="H32" s="1">
        <f>1+COUNTIFS(A:A,A32,G:G,"&gt;"&amp;G32)</f>
        <v>10</v>
      </c>
      <c r="I32" s="2">
        <f>AVERAGEIF(A:A,A32,G:G)</f>
        <v>49.447142857142865</v>
      </c>
      <c r="J32" s="2">
        <f t="shared" si="8"/>
        <v>-10.037142857142868</v>
      </c>
      <c r="K32" s="2">
        <f t="shared" si="9"/>
        <v>79.962857142857132</v>
      </c>
      <c r="L32" s="2">
        <f t="shared" si="10"/>
        <v>121.23992439255612</v>
      </c>
      <c r="M32" s="2">
        <f>SUMIF(A:A,A32,L:L)</f>
        <v>4408.9988845055259</v>
      </c>
      <c r="N32" s="3">
        <f t="shared" si="11"/>
        <v>2.7498288742741041E-2</v>
      </c>
      <c r="O32" s="6">
        <f t="shared" si="12"/>
        <v>36.365899323970787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10</v>
      </c>
      <c r="B33" s="5">
        <v>0.60069444444444442</v>
      </c>
      <c r="C33" s="1" t="s">
        <v>19</v>
      </c>
      <c r="D33" s="1">
        <v>3</v>
      </c>
      <c r="E33" s="1">
        <v>5</v>
      </c>
      <c r="F33" s="1" t="s">
        <v>37</v>
      </c>
      <c r="G33" s="1">
        <v>37.64</v>
      </c>
      <c r="H33" s="1">
        <f>1+COUNTIFS(A:A,A33,G:G,"&gt;"&amp;G33)</f>
        <v>11</v>
      </c>
      <c r="I33" s="2">
        <f>AVERAGEIF(A:A,A33,G:G)</f>
        <v>49.447142857142865</v>
      </c>
      <c r="J33" s="2">
        <f t="shared" si="8"/>
        <v>-11.807142857142864</v>
      </c>
      <c r="K33" s="2">
        <f t="shared" si="9"/>
        <v>78.192857142857136</v>
      </c>
      <c r="L33" s="2">
        <f t="shared" si="10"/>
        <v>109.02436927503864</v>
      </c>
      <c r="M33" s="2">
        <f>SUMIF(A:A,A33,L:L)</f>
        <v>4408.9988845055259</v>
      </c>
      <c r="N33" s="3">
        <f t="shared" si="11"/>
        <v>2.4727692642014774E-2</v>
      </c>
      <c r="O33" s="6">
        <f t="shared" si="12"/>
        <v>40.440489716412195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10</v>
      </c>
      <c r="B34" s="5">
        <v>0.60069444444444442</v>
      </c>
      <c r="C34" s="1" t="s">
        <v>19</v>
      </c>
      <c r="D34" s="1">
        <v>3</v>
      </c>
      <c r="E34" s="1">
        <v>14</v>
      </c>
      <c r="F34" s="1" t="s">
        <v>46</v>
      </c>
      <c r="G34" s="1">
        <v>37.61</v>
      </c>
      <c r="H34" s="1">
        <f>1+COUNTIFS(A:A,A34,G:G,"&gt;"&amp;G34)</f>
        <v>12</v>
      </c>
      <c r="I34" s="2">
        <f>AVERAGEIF(A:A,A34,G:G)</f>
        <v>49.447142857142865</v>
      </c>
      <c r="J34" s="2">
        <f t="shared" si="8"/>
        <v>-11.837142857142865</v>
      </c>
      <c r="K34" s="2">
        <f t="shared" si="9"/>
        <v>78.162857142857135</v>
      </c>
      <c r="L34" s="2">
        <f t="shared" si="10"/>
        <v>108.82830192389775</v>
      </c>
      <c r="M34" s="2">
        <f>SUMIF(A:A,A34,L:L)</f>
        <v>4408.9988845055259</v>
      </c>
      <c r="N34" s="3">
        <f t="shared" si="11"/>
        <v>2.4683222830096718E-2</v>
      </c>
      <c r="O34" s="6">
        <f t="shared" si="12"/>
        <v>40.513348150820939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10</v>
      </c>
      <c r="B35" s="5">
        <v>0.60069444444444442</v>
      </c>
      <c r="C35" s="1" t="s">
        <v>19</v>
      </c>
      <c r="D35" s="1">
        <v>3</v>
      </c>
      <c r="E35" s="1">
        <v>11</v>
      </c>
      <c r="F35" s="1" t="s">
        <v>43</v>
      </c>
      <c r="G35" s="1">
        <v>37.47</v>
      </c>
      <c r="H35" s="1">
        <f>1+COUNTIFS(A:A,A35,G:G,"&gt;"&amp;G35)</f>
        <v>13</v>
      </c>
      <c r="I35" s="2">
        <f>AVERAGEIF(A:A,A35,G:G)</f>
        <v>49.447142857142865</v>
      </c>
      <c r="J35" s="2">
        <f t="shared" si="8"/>
        <v>-11.977142857142866</v>
      </c>
      <c r="K35" s="2">
        <f t="shared" si="9"/>
        <v>78.022857142857134</v>
      </c>
      <c r="L35" s="2">
        <f t="shared" si="10"/>
        <v>107.91797292227207</v>
      </c>
      <c r="M35" s="2">
        <f>SUMIF(A:A,A35,L:L)</f>
        <v>4408.9988845055259</v>
      </c>
      <c r="N35" s="3">
        <f t="shared" si="11"/>
        <v>2.447675214922972E-2</v>
      </c>
      <c r="O35" s="6">
        <f t="shared" si="12"/>
        <v>40.855093596699668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10</v>
      </c>
      <c r="B36" s="5">
        <v>0.60069444444444442</v>
      </c>
      <c r="C36" s="1" t="s">
        <v>19</v>
      </c>
      <c r="D36" s="1">
        <v>3</v>
      </c>
      <c r="E36" s="1">
        <v>16</v>
      </c>
      <c r="F36" s="1" t="s">
        <v>47</v>
      </c>
      <c r="G36" s="1">
        <v>33.78</v>
      </c>
      <c r="H36" s="1">
        <f>1+COUNTIFS(A:A,A36,G:G,"&gt;"&amp;G36)</f>
        <v>14</v>
      </c>
      <c r="I36" s="2">
        <f>AVERAGEIF(A:A,A36,G:G)</f>
        <v>49.447142857142865</v>
      </c>
      <c r="J36" s="2">
        <f t="shared" si="8"/>
        <v>-15.667142857142863</v>
      </c>
      <c r="K36" s="2">
        <f t="shared" si="9"/>
        <v>74.332857142857137</v>
      </c>
      <c r="L36" s="2">
        <f t="shared" si="10"/>
        <v>86.48503805994153</v>
      </c>
      <c r="M36" s="2">
        <f>SUMIF(A:A,A36,L:L)</f>
        <v>4408.9988845055259</v>
      </c>
      <c r="N36" s="3">
        <f t="shared" si="11"/>
        <v>1.961557267883975E-2</v>
      </c>
      <c r="O36" s="6">
        <f t="shared" si="12"/>
        <v>50.979903384556678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14</v>
      </c>
      <c r="B38" s="5">
        <v>0.625</v>
      </c>
      <c r="C38" s="1" t="s">
        <v>19</v>
      </c>
      <c r="D38" s="1">
        <v>4</v>
      </c>
      <c r="E38" s="1">
        <v>7</v>
      </c>
      <c r="F38" s="1" t="s">
        <v>52</v>
      </c>
      <c r="G38" s="1">
        <v>78.849999999999994</v>
      </c>
      <c r="H38" s="1">
        <f>1+COUNTIFS(A:A,A38,G:G,"&gt;"&amp;G38)</f>
        <v>1</v>
      </c>
      <c r="I38" s="2">
        <f>AVERAGEIF(A:A,A38,G:G)</f>
        <v>53.138461538461534</v>
      </c>
      <c r="J38" s="2">
        <f t="shared" ref="J38:J50" si="16">G38-I38</f>
        <v>25.71153846153846</v>
      </c>
      <c r="K38" s="2">
        <f t="shared" ref="K38:K50" si="17">90+J38</f>
        <v>115.71153846153845</v>
      </c>
      <c r="L38" s="2">
        <f t="shared" ref="L38:L50" si="18">EXP(0.06*K38)</f>
        <v>1035.5544965440586</v>
      </c>
      <c r="M38" s="2">
        <f>SUMIF(A:A,A38,L:L)</f>
        <v>3801.0527236665093</v>
      </c>
      <c r="N38" s="3">
        <f t="shared" ref="N38:N50" si="19">L38/M38</f>
        <v>0.27243886676351042</v>
      </c>
      <c r="O38" s="6">
        <f t="shared" ref="O38:O50" si="20">1/N38</f>
        <v>3.6705482293319269</v>
      </c>
      <c r="P38" s="3">
        <f t="shared" ref="P38:P50" si="21">IF(O38&gt;21,"",N38)</f>
        <v>0.27243886676351042</v>
      </c>
      <c r="Q38" s="3">
        <f>IF(ISNUMBER(P38),SUMIF(A:A,A38,P:P),"")</f>
        <v>0.8800301954328309</v>
      </c>
      <c r="R38" s="3">
        <f t="shared" ref="R38:R50" si="22">IFERROR(P38*(1/Q38),"")</f>
        <v>0.3095789987405092</v>
      </c>
      <c r="S38" s="7">
        <f t="shared" ref="S38:S50" si="23">IFERROR(1/R38,"")</f>
        <v>3.2301932756046075</v>
      </c>
    </row>
    <row r="39" spans="1:19" x14ac:dyDescent="0.3">
      <c r="A39" s="1">
        <v>14</v>
      </c>
      <c r="B39" s="5">
        <v>0.625</v>
      </c>
      <c r="C39" s="1" t="s">
        <v>19</v>
      </c>
      <c r="D39" s="1">
        <v>4</v>
      </c>
      <c r="E39" s="1">
        <v>13</v>
      </c>
      <c r="F39" s="1" t="s">
        <v>58</v>
      </c>
      <c r="G39" s="1">
        <v>68.14</v>
      </c>
      <c r="H39" s="1">
        <f>1+COUNTIFS(A:A,A39,G:G,"&gt;"&amp;G39)</f>
        <v>2</v>
      </c>
      <c r="I39" s="2">
        <f>AVERAGEIF(A:A,A39,G:G)</f>
        <v>53.138461538461534</v>
      </c>
      <c r="J39" s="2">
        <f t="shared" si="16"/>
        <v>15.001538461538466</v>
      </c>
      <c r="K39" s="2">
        <f t="shared" si="17"/>
        <v>105.00153846153847</v>
      </c>
      <c r="L39" s="2">
        <f t="shared" si="18"/>
        <v>544.62218062238981</v>
      </c>
      <c r="M39" s="2">
        <f>SUMIF(A:A,A39,L:L)</f>
        <v>3801.0527236665093</v>
      </c>
      <c r="N39" s="3">
        <f t="shared" si="19"/>
        <v>0.14328193272127129</v>
      </c>
      <c r="O39" s="6">
        <f t="shared" si="20"/>
        <v>6.9792470062873626</v>
      </c>
      <c r="P39" s="3">
        <f t="shared" si="21"/>
        <v>0.14328193272127129</v>
      </c>
      <c r="Q39" s="3">
        <f>IF(ISNUMBER(P39),SUMIF(A:A,A39,P:P),"")</f>
        <v>0.8800301954328309</v>
      </c>
      <c r="R39" s="3">
        <f t="shared" si="22"/>
        <v>0.16281479142974181</v>
      </c>
      <c r="S39" s="7">
        <f t="shared" si="23"/>
        <v>6.1419481069170683</v>
      </c>
    </row>
    <row r="40" spans="1:19" x14ac:dyDescent="0.3">
      <c r="A40" s="1">
        <v>14</v>
      </c>
      <c r="B40" s="5">
        <v>0.625</v>
      </c>
      <c r="C40" s="1" t="s">
        <v>19</v>
      </c>
      <c r="D40" s="1">
        <v>4</v>
      </c>
      <c r="E40" s="1">
        <v>14</v>
      </c>
      <c r="F40" s="1" t="s">
        <v>59</v>
      </c>
      <c r="G40" s="1">
        <v>63.66</v>
      </c>
      <c r="H40" s="1">
        <f>1+COUNTIFS(A:A,A40,G:G,"&gt;"&amp;G40)</f>
        <v>3</v>
      </c>
      <c r="I40" s="2">
        <f>AVERAGEIF(A:A,A40,G:G)</f>
        <v>53.138461538461534</v>
      </c>
      <c r="J40" s="2">
        <f t="shared" si="16"/>
        <v>10.521538461538462</v>
      </c>
      <c r="K40" s="2">
        <f t="shared" si="17"/>
        <v>100.52153846153846</v>
      </c>
      <c r="L40" s="2">
        <f t="shared" si="18"/>
        <v>416.2526083961958</v>
      </c>
      <c r="M40" s="2">
        <f>SUMIF(A:A,A40,L:L)</f>
        <v>3801.0527236665093</v>
      </c>
      <c r="N40" s="3">
        <f t="shared" si="19"/>
        <v>0.10950982231961176</v>
      </c>
      <c r="O40" s="6">
        <f t="shared" si="20"/>
        <v>9.1316009725724232</v>
      </c>
      <c r="P40" s="3">
        <f t="shared" si="21"/>
        <v>0.10950982231961176</v>
      </c>
      <c r="Q40" s="3">
        <f>IF(ISNUMBER(P40),SUMIF(A:A,A40,P:P),"")</f>
        <v>0.8800301954328309</v>
      </c>
      <c r="R40" s="3">
        <f t="shared" si="22"/>
        <v>0.12443871004420574</v>
      </c>
      <c r="S40" s="7">
        <f t="shared" si="23"/>
        <v>8.0360845885075385</v>
      </c>
    </row>
    <row r="41" spans="1:19" x14ac:dyDescent="0.3">
      <c r="A41" s="1">
        <v>14</v>
      </c>
      <c r="B41" s="5">
        <v>0.625</v>
      </c>
      <c r="C41" s="1" t="s">
        <v>19</v>
      </c>
      <c r="D41" s="1">
        <v>4</v>
      </c>
      <c r="E41" s="1">
        <v>1</v>
      </c>
      <c r="F41" s="1" t="s">
        <v>48</v>
      </c>
      <c r="G41" s="1">
        <v>57.49</v>
      </c>
      <c r="H41" s="1">
        <f>1+COUNTIFS(A:A,A41,G:G,"&gt;"&amp;G41)</f>
        <v>4</v>
      </c>
      <c r="I41" s="2">
        <f>AVERAGEIF(A:A,A41,G:G)</f>
        <v>53.138461538461534</v>
      </c>
      <c r="J41" s="2">
        <f t="shared" si="16"/>
        <v>4.3515384615384676</v>
      </c>
      <c r="K41" s="2">
        <f t="shared" si="17"/>
        <v>94.351538461538468</v>
      </c>
      <c r="L41" s="2">
        <f t="shared" si="18"/>
        <v>287.46246859324822</v>
      </c>
      <c r="M41" s="2">
        <f>SUMIF(A:A,A41,L:L)</f>
        <v>3801.0527236665093</v>
      </c>
      <c r="N41" s="3">
        <f t="shared" si="19"/>
        <v>7.5627066892132153E-2</v>
      </c>
      <c r="O41" s="6">
        <f t="shared" si="20"/>
        <v>13.222779106669742</v>
      </c>
      <c r="P41" s="3">
        <f t="shared" si="21"/>
        <v>7.5627066892132153E-2</v>
      </c>
      <c r="Q41" s="3">
        <f>IF(ISNUMBER(P41),SUMIF(A:A,A41,P:P),"")</f>
        <v>0.8800301954328309</v>
      </c>
      <c r="R41" s="3">
        <f t="shared" si="22"/>
        <v>8.5936899988910048E-2</v>
      </c>
      <c r="S41" s="7">
        <f t="shared" si="23"/>
        <v>11.636444881407726</v>
      </c>
    </row>
    <row r="42" spans="1:19" x14ac:dyDescent="0.3">
      <c r="A42" s="1">
        <v>14</v>
      </c>
      <c r="B42" s="5">
        <v>0.625</v>
      </c>
      <c r="C42" s="1" t="s">
        <v>19</v>
      </c>
      <c r="D42" s="1">
        <v>4</v>
      </c>
      <c r="E42" s="1">
        <v>3</v>
      </c>
      <c r="F42" s="1" t="s">
        <v>49</v>
      </c>
      <c r="G42" s="1">
        <v>54.68</v>
      </c>
      <c r="H42" s="1">
        <f>1+COUNTIFS(A:A,A42,G:G,"&gt;"&amp;G42)</f>
        <v>5</v>
      </c>
      <c r="I42" s="2">
        <f>AVERAGEIF(A:A,A42,G:G)</f>
        <v>53.138461538461534</v>
      </c>
      <c r="J42" s="2">
        <f t="shared" si="16"/>
        <v>1.5415384615384653</v>
      </c>
      <c r="K42" s="2">
        <f t="shared" si="17"/>
        <v>91.541538461538465</v>
      </c>
      <c r="L42" s="2">
        <f t="shared" si="18"/>
        <v>242.86173938573168</v>
      </c>
      <c r="M42" s="2">
        <f>SUMIF(A:A,A42,L:L)</f>
        <v>3801.0527236665093</v>
      </c>
      <c r="N42" s="3">
        <f t="shared" si="19"/>
        <v>6.3893283530007533E-2</v>
      </c>
      <c r="O42" s="6">
        <f t="shared" si="20"/>
        <v>15.651097341559371</v>
      </c>
      <c r="P42" s="3">
        <f t="shared" si="21"/>
        <v>6.3893283530007533E-2</v>
      </c>
      <c r="Q42" s="3">
        <f>IF(ISNUMBER(P42),SUMIF(A:A,A42,P:P),"")</f>
        <v>0.8800301954328309</v>
      </c>
      <c r="R42" s="3">
        <f t="shared" si="22"/>
        <v>7.260351276763008E-2</v>
      </c>
      <c r="S42" s="7">
        <f t="shared" si="23"/>
        <v>13.773438252230752</v>
      </c>
    </row>
    <row r="43" spans="1:19" x14ac:dyDescent="0.3">
      <c r="A43" s="1">
        <v>14</v>
      </c>
      <c r="B43" s="5">
        <v>0.625</v>
      </c>
      <c r="C43" s="1" t="s">
        <v>19</v>
      </c>
      <c r="D43" s="1">
        <v>4</v>
      </c>
      <c r="E43" s="1">
        <v>5</v>
      </c>
      <c r="F43" s="1" t="s">
        <v>51</v>
      </c>
      <c r="G43" s="1">
        <v>52.71</v>
      </c>
      <c r="H43" s="1">
        <f>1+COUNTIFS(A:A,A43,G:G,"&gt;"&amp;G43)</f>
        <v>6</v>
      </c>
      <c r="I43" s="2">
        <f>AVERAGEIF(A:A,A43,G:G)</f>
        <v>53.138461538461534</v>
      </c>
      <c r="J43" s="2">
        <f t="shared" si="16"/>
        <v>-0.42846153846153356</v>
      </c>
      <c r="K43" s="2">
        <f t="shared" si="17"/>
        <v>89.571538461538466</v>
      </c>
      <c r="L43" s="2">
        <f t="shared" si="18"/>
        <v>215.78710738571272</v>
      </c>
      <c r="M43" s="2">
        <f>SUMIF(A:A,A43,L:L)</f>
        <v>3801.0527236665093</v>
      </c>
      <c r="N43" s="3">
        <f t="shared" si="19"/>
        <v>5.6770353655490387E-2</v>
      </c>
      <c r="O43" s="6">
        <f t="shared" si="20"/>
        <v>17.614827733300334</v>
      </c>
      <c r="P43" s="3">
        <f t="shared" si="21"/>
        <v>5.6770353655490387E-2</v>
      </c>
      <c r="Q43" s="3">
        <f>IF(ISNUMBER(P43),SUMIF(A:A,A43,P:P),"")</f>
        <v>0.8800301954328309</v>
      </c>
      <c r="R43" s="3">
        <f t="shared" si="22"/>
        <v>6.4509552001870404E-2</v>
      </c>
      <c r="S43" s="7">
        <f t="shared" si="23"/>
        <v>15.501580292651944</v>
      </c>
    </row>
    <row r="44" spans="1:19" x14ac:dyDescent="0.3">
      <c r="A44" s="1">
        <v>14</v>
      </c>
      <c r="B44" s="5">
        <v>0.625</v>
      </c>
      <c r="C44" s="1" t="s">
        <v>19</v>
      </c>
      <c r="D44" s="1">
        <v>4</v>
      </c>
      <c r="E44" s="1">
        <v>11</v>
      </c>
      <c r="F44" s="1" t="s">
        <v>56</v>
      </c>
      <c r="G44" s="1">
        <v>52.11</v>
      </c>
      <c r="H44" s="1">
        <f>1+COUNTIFS(A:A,A44,G:G,"&gt;"&amp;G44)</f>
        <v>7</v>
      </c>
      <c r="I44" s="2">
        <f>AVERAGEIF(A:A,A44,G:G)</f>
        <v>53.138461538461534</v>
      </c>
      <c r="J44" s="2">
        <f t="shared" si="16"/>
        <v>-1.028461538461535</v>
      </c>
      <c r="K44" s="2">
        <f t="shared" si="17"/>
        <v>88.971538461538472</v>
      </c>
      <c r="L44" s="2">
        <f t="shared" si="18"/>
        <v>208.15693859842818</v>
      </c>
      <c r="M44" s="2">
        <f>SUMIF(A:A,A44,L:L)</f>
        <v>3801.0527236665093</v>
      </c>
      <c r="N44" s="3">
        <f t="shared" si="19"/>
        <v>5.476297061137296E-2</v>
      </c>
      <c r="O44" s="6">
        <f t="shared" si="20"/>
        <v>18.260514154656246</v>
      </c>
      <c r="P44" s="3">
        <f t="shared" si="21"/>
        <v>5.476297061137296E-2</v>
      </c>
      <c r="Q44" s="3">
        <f>IF(ISNUMBER(P44),SUMIF(A:A,A44,P:P),"")</f>
        <v>0.8800301954328309</v>
      </c>
      <c r="R44" s="3">
        <f t="shared" si="22"/>
        <v>6.2228513175549088E-2</v>
      </c>
      <c r="S44" s="7">
        <f t="shared" si="23"/>
        <v>16.069803840226111</v>
      </c>
    </row>
    <row r="45" spans="1:19" x14ac:dyDescent="0.3">
      <c r="A45" s="1">
        <v>14</v>
      </c>
      <c r="B45" s="5">
        <v>0.625</v>
      </c>
      <c r="C45" s="1" t="s">
        <v>19</v>
      </c>
      <c r="D45" s="1">
        <v>4</v>
      </c>
      <c r="E45" s="1">
        <v>4</v>
      </c>
      <c r="F45" s="1" t="s">
        <v>50</v>
      </c>
      <c r="G45" s="1">
        <v>51.42</v>
      </c>
      <c r="H45" s="1">
        <f>1+COUNTIFS(A:A,A45,G:G,"&gt;"&amp;G45)</f>
        <v>8</v>
      </c>
      <c r="I45" s="2">
        <f>AVERAGEIF(A:A,A45,G:G)</f>
        <v>53.138461538461534</v>
      </c>
      <c r="J45" s="2">
        <f t="shared" si="16"/>
        <v>-1.7184615384615327</v>
      </c>
      <c r="K45" s="2">
        <f t="shared" si="17"/>
        <v>88.281538461538474</v>
      </c>
      <c r="L45" s="2">
        <f t="shared" si="18"/>
        <v>199.71519121169635</v>
      </c>
      <c r="M45" s="2">
        <f>SUMIF(A:A,A45,L:L)</f>
        <v>3801.0527236665093</v>
      </c>
      <c r="N45" s="3">
        <f t="shared" si="19"/>
        <v>5.2542073401983844E-2</v>
      </c>
      <c r="O45" s="6">
        <f t="shared" si="20"/>
        <v>19.032366544603143</v>
      </c>
      <c r="P45" s="3">
        <f t="shared" si="21"/>
        <v>5.2542073401983844E-2</v>
      </c>
      <c r="Q45" s="3">
        <f>IF(ISNUMBER(P45),SUMIF(A:A,A45,P:P),"")</f>
        <v>0.8800301954328309</v>
      </c>
      <c r="R45" s="3">
        <f t="shared" si="22"/>
        <v>5.9704852941030888E-2</v>
      </c>
      <c r="S45" s="7">
        <f t="shared" si="23"/>
        <v>16.74905724979638</v>
      </c>
    </row>
    <row r="46" spans="1:19" x14ac:dyDescent="0.3">
      <c r="A46" s="1">
        <v>14</v>
      </c>
      <c r="B46" s="5">
        <v>0.625</v>
      </c>
      <c r="C46" s="1" t="s">
        <v>19</v>
      </c>
      <c r="D46" s="1">
        <v>4</v>
      </c>
      <c r="E46" s="1">
        <v>9</v>
      </c>
      <c r="F46" s="1" t="s">
        <v>54</v>
      </c>
      <c r="G46" s="1">
        <v>50.99</v>
      </c>
      <c r="H46" s="1">
        <f>1+COUNTIFS(A:A,A46,G:G,"&gt;"&amp;G46)</f>
        <v>9</v>
      </c>
      <c r="I46" s="2">
        <f>AVERAGEIF(A:A,A46,G:G)</f>
        <v>53.138461538461534</v>
      </c>
      <c r="J46" s="2">
        <f t="shared" si="16"/>
        <v>-2.1484615384615324</v>
      </c>
      <c r="K46" s="2">
        <f t="shared" si="17"/>
        <v>87.851538461538468</v>
      </c>
      <c r="L46" s="2">
        <f t="shared" si="18"/>
        <v>194.62844052127139</v>
      </c>
      <c r="M46" s="2">
        <f>SUMIF(A:A,A46,L:L)</f>
        <v>3801.0527236665093</v>
      </c>
      <c r="N46" s="3">
        <f t="shared" si="19"/>
        <v>5.1203825537450606E-2</v>
      </c>
      <c r="O46" s="6">
        <f t="shared" si="20"/>
        <v>19.529790782303902</v>
      </c>
      <c r="P46" s="3">
        <f t="shared" si="21"/>
        <v>5.1203825537450606E-2</v>
      </c>
      <c r="Q46" s="3">
        <f>IF(ISNUMBER(P46),SUMIF(A:A,A46,P:P),"")</f>
        <v>0.8800301954328309</v>
      </c>
      <c r="R46" s="3">
        <f t="shared" si="22"/>
        <v>5.8184168910552773E-2</v>
      </c>
      <c r="S46" s="7">
        <f t="shared" si="23"/>
        <v>17.186805598913203</v>
      </c>
    </row>
    <row r="47" spans="1:19" x14ac:dyDescent="0.3">
      <c r="A47" s="1">
        <v>14</v>
      </c>
      <c r="B47" s="5">
        <v>0.625</v>
      </c>
      <c r="C47" s="1" t="s">
        <v>19</v>
      </c>
      <c r="D47" s="1">
        <v>4</v>
      </c>
      <c r="E47" s="1">
        <v>12</v>
      </c>
      <c r="F47" s="1" t="s">
        <v>57</v>
      </c>
      <c r="G47" s="1">
        <v>49.21</v>
      </c>
      <c r="H47" s="1">
        <f>1+COUNTIFS(A:A,A47,G:G,"&gt;"&amp;G47)</f>
        <v>10</v>
      </c>
      <c r="I47" s="2">
        <f>AVERAGEIF(A:A,A47,G:G)</f>
        <v>53.138461538461534</v>
      </c>
      <c r="J47" s="2">
        <f t="shared" si="16"/>
        <v>-3.9284615384615336</v>
      </c>
      <c r="K47" s="2">
        <f t="shared" si="17"/>
        <v>86.071538461538466</v>
      </c>
      <c r="L47" s="2">
        <f t="shared" si="18"/>
        <v>174.91362973033574</v>
      </c>
      <c r="M47" s="2">
        <f>SUMIF(A:A,A47,L:L)</f>
        <v>3801.0527236665093</v>
      </c>
      <c r="N47" s="3">
        <f t="shared" si="19"/>
        <v>4.6017154311296535E-2</v>
      </c>
      <c r="O47" s="6">
        <f t="shared" si="20"/>
        <v>21.731026504490188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14</v>
      </c>
      <c r="B48" s="5">
        <v>0.625</v>
      </c>
      <c r="C48" s="1" t="s">
        <v>19</v>
      </c>
      <c r="D48" s="1">
        <v>4</v>
      </c>
      <c r="E48" s="1">
        <v>8</v>
      </c>
      <c r="F48" s="1" t="s">
        <v>53</v>
      </c>
      <c r="G48" s="1">
        <v>45.61</v>
      </c>
      <c r="H48" s="1">
        <f>1+COUNTIFS(A:A,A48,G:G,"&gt;"&amp;G48)</f>
        <v>11</v>
      </c>
      <c r="I48" s="2">
        <f>AVERAGEIF(A:A,A48,G:G)</f>
        <v>53.138461538461534</v>
      </c>
      <c r="J48" s="2">
        <f t="shared" si="16"/>
        <v>-7.528461538461535</v>
      </c>
      <c r="K48" s="2">
        <f t="shared" si="17"/>
        <v>82.471538461538472</v>
      </c>
      <c r="L48" s="2">
        <f t="shared" si="18"/>
        <v>140.93408625255822</v>
      </c>
      <c r="M48" s="2">
        <f>SUMIF(A:A,A48,L:L)</f>
        <v>3801.0527236665093</v>
      </c>
      <c r="N48" s="3">
        <f t="shared" si="19"/>
        <v>3.7077645720371033E-2</v>
      </c>
      <c r="O48" s="6">
        <f t="shared" si="20"/>
        <v>26.97042869284941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14</v>
      </c>
      <c r="B49" s="5">
        <v>0.625</v>
      </c>
      <c r="C49" s="1" t="s">
        <v>19</v>
      </c>
      <c r="D49" s="1">
        <v>4</v>
      </c>
      <c r="E49" s="1">
        <v>10</v>
      </c>
      <c r="F49" s="1" t="s">
        <v>55</v>
      </c>
      <c r="G49" s="1">
        <v>38.799999999999997</v>
      </c>
      <c r="H49" s="1">
        <f>1+COUNTIFS(A:A,A49,G:G,"&gt;"&amp;G49)</f>
        <v>12</v>
      </c>
      <c r="I49" s="2">
        <f>AVERAGEIF(A:A,A49,G:G)</f>
        <v>53.138461538461534</v>
      </c>
      <c r="J49" s="2">
        <f t="shared" si="16"/>
        <v>-14.338461538461537</v>
      </c>
      <c r="K49" s="2">
        <f t="shared" si="17"/>
        <v>75.66153846153847</v>
      </c>
      <c r="L49" s="2">
        <f t="shared" si="18"/>
        <v>93.661976615588287</v>
      </c>
      <c r="M49" s="2">
        <f>SUMIF(A:A,A49,L:L)</f>
        <v>3801.0527236665093</v>
      </c>
      <c r="N49" s="3">
        <f t="shared" si="19"/>
        <v>2.4641062206903985E-2</v>
      </c>
      <c r="O49" s="6">
        <f t="shared" si="20"/>
        <v>40.582666104378319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14</v>
      </c>
      <c r="B50" s="5">
        <v>0.625</v>
      </c>
      <c r="C50" s="1" t="s">
        <v>19</v>
      </c>
      <c r="D50" s="1">
        <v>4</v>
      </c>
      <c r="E50" s="1">
        <v>15</v>
      </c>
      <c r="F50" s="1" t="s">
        <v>60</v>
      </c>
      <c r="G50" s="1">
        <v>27.13</v>
      </c>
      <c r="H50" s="1">
        <f>1+COUNTIFS(A:A,A50,G:G,"&gt;"&amp;G50)</f>
        <v>13</v>
      </c>
      <c r="I50" s="2">
        <f>AVERAGEIF(A:A,A50,G:G)</f>
        <v>53.138461538461534</v>
      </c>
      <c r="J50" s="2">
        <f t="shared" si="16"/>
        <v>-26.008461538461535</v>
      </c>
      <c r="K50" s="2">
        <f t="shared" si="17"/>
        <v>63.991538461538468</v>
      </c>
      <c r="L50" s="2">
        <f t="shared" si="18"/>
        <v>46.501859809294757</v>
      </c>
      <c r="M50" s="2">
        <f>SUMIF(A:A,A50,L:L)</f>
        <v>3801.0527236665093</v>
      </c>
      <c r="N50" s="3">
        <f t="shared" si="19"/>
        <v>1.2233942328597562E-2</v>
      </c>
      <c r="O50" s="6">
        <f t="shared" si="20"/>
        <v>81.739800069389005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20</v>
      </c>
      <c r="B52" s="5">
        <v>0.65277777777777779</v>
      </c>
      <c r="C52" s="1" t="s">
        <v>19</v>
      </c>
      <c r="D52" s="1">
        <v>5</v>
      </c>
      <c r="E52" s="1">
        <v>11</v>
      </c>
      <c r="F52" s="1" t="s">
        <v>69</v>
      </c>
      <c r="G52" s="1">
        <v>63.04</v>
      </c>
      <c r="H52" s="1">
        <f>1+COUNTIFS(A:A,A52,G:G,"&gt;"&amp;G52)</f>
        <v>1</v>
      </c>
      <c r="I52" s="2">
        <f>AVERAGEIF(A:A,A52,G:G)</f>
        <v>48.795714285714283</v>
      </c>
      <c r="J52" s="2">
        <f t="shared" ref="J52:J65" si="24">G52-I52</f>
        <v>14.244285714285716</v>
      </c>
      <c r="K52" s="2">
        <f t="shared" ref="K52:K65" si="25">90+J52</f>
        <v>104.24428571428572</v>
      </c>
      <c r="L52" s="2">
        <f t="shared" ref="L52:L65" si="26">EXP(0.06*K52)</f>
        <v>520.43091071024025</v>
      </c>
      <c r="M52" s="2">
        <f>SUMIF(A:A,A52,L:L)</f>
        <v>3812.3685732210242</v>
      </c>
      <c r="N52" s="3">
        <f t="shared" ref="N52:N65" si="27">L52/M52</f>
        <v>0.13651117427781503</v>
      </c>
      <c r="O52" s="6">
        <f t="shared" ref="O52:O65" si="28">1/N52</f>
        <v>7.3254076473248384</v>
      </c>
      <c r="P52" s="3">
        <f t="shared" ref="P52:P65" si="29">IF(O52&gt;21,"",N52)</f>
        <v>0.13651117427781503</v>
      </c>
      <c r="Q52" s="3">
        <f>IF(ISNUMBER(P52),SUMIF(A:A,A52,P:P),"")</f>
        <v>0.86103160646792432</v>
      </c>
      <c r="R52" s="3">
        <f t="shared" ref="R52:R65" si="30">IFERROR(P52*(1/Q52),"")</f>
        <v>0.15854374363538587</v>
      </c>
      <c r="S52" s="7">
        <f t="shared" ref="S52:S65" si="31">IFERROR(1/R52,"")</f>
        <v>6.3074075146085224</v>
      </c>
    </row>
    <row r="53" spans="1:19" x14ac:dyDescent="0.3">
      <c r="A53" s="1">
        <v>20</v>
      </c>
      <c r="B53" s="5">
        <v>0.65277777777777779</v>
      </c>
      <c r="C53" s="1" t="s">
        <v>19</v>
      </c>
      <c r="D53" s="1">
        <v>5</v>
      </c>
      <c r="E53" s="1">
        <v>12</v>
      </c>
      <c r="F53" s="1" t="s">
        <v>70</v>
      </c>
      <c r="G53" s="1">
        <v>62.87</v>
      </c>
      <c r="H53" s="1">
        <f>1+COUNTIFS(A:A,A53,G:G,"&gt;"&amp;G53)</f>
        <v>2</v>
      </c>
      <c r="I53" s="2">
        <f>AVERAGEIF(A:A,A53,G:G)</f>
        <v>48.795714285714283</v>
      </c>
      <c r="J53" s="2">
        <f t="shared" si="24"/>
        <v>14.074285714285715</v>
      </c>
      <c r="K53" s="2">
        <f t="shared" si="25"/>
        <v>104.07428571428571</v>
      </c>
      <c r="L53" s="2">
        <f t="shared" si="26"/>
        <v>515.14949642363945</v>
      </c>
      <c r="M53" s="2">
        <f>SUMIF(A:A,A53,L:L)</f>
        <v>3812.3685732210242</v>
      </c>
      <c r="N53" s="3">
        <f t="shared" si="27"/>
        <v>0.13512583752845173</v>
      </c>
      <c r="O53" s="6">
        <f t="shared" si="28"/>
        <v>7.4005091719741811</v>
      </c>
      <c r="P53" s="3">
        <f t="shared" si="29"/>
        <v>0.13512583752845173</v>
      </c>
      <c r="Q53" s="3">
        <f>IF(ISNUMBER(P53),SUMIF(A:A,A53,P:P),"")</f>
        <v>0.86103160646792432</v>
      </c>
      <c r="R53" s="3">
        <f t="shared" si="30"/>
        <v>0.15693481692589356</v>
      </c>
      <c r="S53" s="7">
        <f t="shared" si="31"/>
        <v>6.3720723010255371</v>
      </c>
    </row>
    <row r="54" spans="1:19" x14ac:dyDescent="0.3">
      <c r="A54" s="1">
        <v>20</v>
      </c>
      <c r="B54" s="5">
        <v>0.65277777777777779</v>
      </c>
      <c r="C54" s="1" t="s">
        <v>19</v>
      </c>
      <c r="D54" s="1">
        <v>5</v>
      </c>
      <c r="E54" s="1">
        <v>6</v>
      </c>
      <c r="F54" s="1" t="s">
        <v>64</v>
      </c>
      <c r="G54" s="1">
        <v>62.47</v>
      </c>
      <c r="H54" s="1">
        <f>1+COUNTIFS(A:A,A54,G:G,"&gt;"&amp;G54)</f>
        <v>3</v>
      </c>
      <c r="I54" s="2">
        <f>AVERAGEIF(A:A,A54,G:G)</f>
        <v>48.795714285714283</v>
      </c>
      <c r="J54" s="2">
        <f t="shared" si="24"/>
        <v>13.674285714285716</v>
      </c>
      <c r="K54" s="2">
        <f t="shared" si="25"/>
        <v>103.67428571428572</v>
      </c>
      <c r="L54" s="2">
        <f t="shared" si="26"/>
        <v>502.93309174738278</v>
      </c>
      <c r="M54" s="2">
        <f>SUMIF(A:A,A54,L:L)</f>
        <v>3812.3685732210242</v>
      </c>
      <c r="N54" s="3">
        <f t="shared" si="27"/>
        <v>0.13192142419809652</v>
      </c>
      <c r="O54" s="6">
        <f t="shared" si="28"/>
        <v>7.5802698923138889</v>
      </c>
      <c r="P54" s="3">
        <f t="shared" si="29"/>
        <v>0.13192142419809652</v>
      </c>
      <c r="Q54" s="3">
        <f>IF(ISNUMBER(P54),SUMIF(A:A,A54,P:P),"")</f>
        <v>0.86103160646792432</v>
      </c>
      <c r="R54" s="3">
        <f t="shared" si="30"/>
        <v>0.15321321912822367</v>
      </c>
      <c r="S54" s="7">
        <f t="shared" si="31"/>
        <v>6.5268519628394666</v>
      </c>
    </row>
    <row r="55" spans="1:19" x14ac:dyDescent="0.3">
      <c r="A55" s="1">
        <v>20</v>
      </c>
      <c r="B55" s="5">
        <v>0.65277777777777779</v>
      </c>
      <c r="C55" s="1" t="s">
        <v>19</v>
      </c>
      <c r="D55" s="1">
        <v>5</v>
      </c>
      <c r="E55" s="1">
        <v>8</v>
      </c>
      <c r="F55" s="1" t="s">
        <v>66</v>
      </c>
      <c r="G55" s="1">
        <v>56.52</v>
      </c>
      <c r="H55" s="1">
        <f>1+COUNTIFS(A:A,A55,G:G,"&gt;"&amp;G55)</f>
        <v>4</v>
      </c>
      <c r="I55" s="2">
        <f>AVERAGEIF(A:A,A55,G:G)</f>
        <v>48.795714285714283</v>
      </c>
      <c r="J55" s="2">
        <f t="shared" si="24"/>
        <v>7.7242857142857204</v>
      </c>
      <c r="K55" s="2">
        <f t="shared" si="25"/>
        <v>97.724285714285713</v>
      </c>
      <c r="L55" s="2">
        <f t="shared" si="26"/>
        <v>351.93874580545628</v>
      </c>
      <c r="M55" s="2">
        <f>SUMIF(A:A,A55,L:L)</f>
        <v>3812.3685732210242</v>
      </c>
      <c r="N55" s="3">
        <f t="shared" si="27"/>
        <v>9.2314984515809148E-2</v>
      </c>
      <c r="O55" s="6">
        <f t="shared" si="28"/>
        <v>10.832477579289934</v>
      </c>
      <c r="P55" s="3">
        <f t="shared" si="29"/>
        <v>9.2314984515809148E-2</v>
      </c>
      <c r="Q55" s="3">
        <f>IF(ISNUMBER(P55),SUMIF(A:A,A55,P:P),"")</f>
        <v>0.86103160646792432</v>
      </c>
      <c r="R55" s="3">
        <f t="shared" si="30"/>
        <v>0.10721439703531734</v>
      </c>
      <c r="S55" s="7">
        <f t="shared" si="31"/>
        <v>9.3271055721237843</v>
      </c>
    </row>
    <row r="56" spans="1:19" x14ac:dyDescent="0.3">
      <c r="A56" s="1">
        <v>20</v>
      </c>
      <c r="B56" s="5">
        <v>0.65277777777777779</v>
      </c>
      <c r="C56" s="1" t="s">
        <v>19</v>
      </c>
      <c r="D56" s="1">
        <v>5</v>
      </c>
      <c r="E56" s="1">
        <v>5</v>
      </c>
      <c r="F56" s="1" t="s">
        <v>63</v>
      </c>
      <c r="G56" s="1">
        <v>54.53</v>
      </c>
      <c r="H56" s="1">
        <f>1+COUNTIFS(A:A,A56,G:G,"&gt;"&amp;G56)</f>
        <v>5</v>
      </c>
      <c r="I56" s="2">
        <f>AVERAGEIF(A:A,A56,G:G)</f>
        <v>48.795714285714283</v>
      </c>
      <c r="J56" s="2">
        <f t="shared" si="24"/>
        <v>5.7342857142857184</v>
      </c>
      <c r="K56" s="2">
        <f t="shared" si="25"/>
        <v>95.734285714285718</v>
      </c>
      <c r="L56" s="2">
        <f t="shared" si="26"/>
        <v>312.32900732387918</v>
      </c>
      <c r="M56" s="2">
        <f>SUMIF(A:A,A56,L:L)</f>
        <v>3812.3685732210242</v>
      </c>
      <c r="N56" s="3">
        <f t="shared" si="27"/>
        <v>8.1925186750764808E-2</v>
      </c>
      <c r="O56" s="6">
        <f t="shared" si="28"/>
        <v>12.206258412839865</v>
      </c>
      <c r="P56" s="3">
        <f t="shared" si="29"/>
        <v>8.1925186750764808E-2</v>
      </c>
      <c r="Q56" s="3">
        <f>IF(ISNUMBER(P56),SUMIF(A:A,A56,P:P),"")</f>
        <v>0.86103160646792432</v>
      </c>
      <c r="R56" s="3">
        <f t="shared" si="30"/>
        <v>9.5147711344573893E-2</v>
      </c>
      <c r="S56" s="7">
        <f t="shared" si="31"/>
        <v>10.509974290170126</v>
      </c>
    </row>
    <row r="57" spans="1:19" x14ac:dyDescent="0.3">
      <c r="A57" s="1">
        <v>20</v>
      </c>
      <c r="B57" s="5">
        <v>0.65277777777777779</v>
      </c>
      <c r="C57" s="1" t="s">
        <v>19</v>
      </c>
      <c r="D57" s="1">
        <v>5</v>
      </c>
      <c r="E57" s="1">
        <v>16</v>
      </c>
      <c r="F57" s="1" t="s">
        <v>74</v>
      </c>
      <c r="G57" s="1">
        <v>54.12</v>
      </c>
      <c r="H57" s="1">
        <f>1+COUNTIFS(A:A,A57,G:G,"&gt;"&amp;G57)</f>
        <v>6</v>
      </c>
      <c r="I57" s="2">
        <f>AVERAGEIF(A:A,A57,G:G)</f>
        <v>48.795714285714283</v>
      </c>
      <c r="J57" s="2">
        <f t="shared" si="24"/>
        <v>5.3242857142857147</v>
      </c>
      <c r="K57" s="2">
        <f t="shared" si="25"/>
        <v>95.324285714285708</v>
      </c>
      <c r="L57" s="2">
        <f t="shared" si="26"/>
        <v>304.73944806026748</v>
      </c>
      <c r="M57" s="2">
        <f>SUMIF(A:A,A57,L:L)</f>
        <v>3812.3685732210242</v>
      </c>
      <c r="N57" s="3">
        <f t="shared" si="27"/>
        <v>7.9934414054514361E-2</v>
      </c>
      <c r="O57" s="6">
        <f t="shared" si="28"/>
        <v>12.510256212274371</v>
      </c>
      <c r="P57" s="3">
        <f t="shared" si="29"/>
        <v>7.9934414054514361E-2</v>
      </c>
      <c r="Q57" s="3">
        <f>IF(ISNUMBER(P57),SUMIF(A:A,A57,P:P),"")</f>
        <v>0.86103160646792432</v>
      </c>
      <c r="R57" s="3">
        <f t="shared" si="30"/>
        <v>9.283563280843643E-2</v>
      </c>
      <c r="S57" s="7">
        <f t="shared" si="31"/>
        <v>10.77172600377993</v>
      </c>
    </row>
    <row r="58" spans="1:19" x14ac:dyDescent="0.3">
      <c r="A58" s="1">
        <v>20</v>
      </c>
      <c r="B58" s="5">
        <v>0.65277777777777779</v>
      </c>
      <c r="C58" s="1" t="s">
        <v>19</v>
      </c>
      <c r="D58" s="1">
        <v>5</v>
      </c>
      <c r="E58" s="1">
        <v>7</v>
      </c>
      <c r="F58" s="1" t="s">
        <v>65</v>
      </c>
      <c r="G58" s="1">
        <v>53.41</v>
      </c>
      <c r="H58" s="1">
        <f>1+COUNTIFS(A:A,A58,G:G,"&gt;"&amp;G58)</f>
        <v>7</v>
      </c>
      <c r="I58" s="2">
        <f>AVERAGEIF(A:A,A58,G:G)</f>
        <v>48.795714285714283</v>
      </c>
      <c r="J58" s="2">
        <f t="shared" si="24"/>
        <v>4.6142857142857139</v>
      </c>
      <c r="K58" s="2">
        <f t="shared" si="25"/>
        <v>94.614285714285714</v>
      </c>
      <c r="L58" s="2">
        <f t="shared" si="26"/>
        <v>292.03017701117568</v>
      </c>
      <c r="M58" s="2">
        <f>SUMIF(A:A,A58,L:L)</f>
        <v>3812.3685732210242</v>
      </c>
      <c r="N58" s="3">
        <f t="shared" si="27"/>
        <v>7.6600719841849629E-2</v>
      </c>
      <c r="O58" s="6">
        <f t="shared" si="28"/>
        <v>13.054707606724934</v>
      </c>
      <c r="P58" s="3">
        <f t="shared" si="29"/>
        <v>7.6600719841849629E-2</v>
      </c>
      <c r="Q58" s="3">
        <f>IF(ISNUMBER(P58),SUMIF(A:A,A58,P:P),"")</f>
        <v>0.86103160646792432</v>
      </c>
      <c r="R58" s="3">
        <f t="shared" si="30"/>
        <v>8.8963888510523809E-2</v>
      </c>
      <c r="S58" s="7">
        <f t="shared" si="31"/>
        <v>11.240515862587403</v>
      </c>
    </row>
    <row r="59" spans="1:19" x14ac:dyDescent="0.3">
      <c r="A59" s="1">
        <v>20</v>
      </c>
      <c r="B59" s="5">
        <v>0.65277777777777779</v>
      </c>
      <c r="C59" s="1" t="s">
        <v>19</v>
      </c>
      <c r="D59" s="1">
        <v>5</v>
      </c>
      <c r="E59" s="1">
        <v>13</v>
      </c>
      <c r="F59" s="1" t="s">
        <v>71</v>
      </c>
      <c r="G59" s="1">
        <v>52.86</v>
      </c>
      <c r="H59" s="1">
        <f>1+COUNTIFS(A:A,A59,G:G,"&gt;"&amp;G59)</f>
        <v>8</v>
      </c>
      <c r="I59" s="2">
        <f>AVERAGEIF(A:A,A59,G:G)</f>
        <v>48.795714285714283</v>
      </c>
      <c r="J59" s="2">
        <f t="shared" si="24"/>
        <v>4.0642857142857167</v>
      </c>
      <c r="K59" s="2">
        <f t="shared" si="25"/>
        <v>94.064285714285717</v>
      </c>
      <c r="L59" s="2">
        <f t="shared" si="26"/>
        <v>282.55045682192286</v>
      </c>
      <c r="M59" s="2">
        <f>SUMIF(A:A,A59,L:L)</f>
        <v>3812.3685732210242</v>
      </c>
      <c r="N59" s="3">
        <f t="shared" si="27"/>
        <v>7.4114150139266144E-2</v>
      </c>
      <c r="O59" s="6">
        <f t="shared" si="28"/>
        <v>13.492700086568135</v>
      </c>
      <c r="P59" s="3">
        <f t="shared" si="29"/>
        <v>7.4114150139266144E-2</v>
      </c>
      <c r="Q59" s="3">
        <f>IF(ISNUMBER(P59),SUMIF(A:A,A59,P:P),"")</f>
        <v>0.86103160646792432</v>
      </c>
      <c r="R59" s="3">
        <f t="shared" si="30"/>
        <v>8.6075992544911412E-2</v>
      </c>
      <c r="S59" s="7">
        <f t="shared" si="31"/>
        <v>11.617641231127662</v>
      </c>
    </row>
    <row r="60" spans="1:19" x14ac:dyDescent="0.3">
      <c r="A60" s="1">
        <v>20</v>
      </c>
      <c r="B60" s="5">
        <v>0.65277777777777779</v>
      </c>
      <c r="C60" s="1" t="s">
        <v>19</v>
      </c>
      <c r="D60" s="1">
        <v>5</v>
      </c>
      <c r="E60" s="1">
        <v>1</v>
      </c>
      <c r="F60" s="1" t="s">
        <v>61</v>
      </c>
      <c r="G60" s="1">
        <v>47.14</v>
      </c>
      <c r="H60" s="1">
        <f>1+COUNTIFS(A:A,A60,G:G,"&gt;"&amp;G60)</f>
        <v>9</v>
      </c>
      <c r="I60" s="2">
        <f>AVERAGEIF(A:A,A60,G:G)</f>
        <v>48.795714285714283</v>
      </c>
      <c r="J60" s="2">
        <f t="shared" si="24"/>
        <v>-1.6557142857142821</v>
      </c>
      <c r="K60" s="2">
        <f t="shared" si="25"/>
        <v>88.344285714285718</v>
      </c>
      <c r="L60" s="2">
        <f t="shared" si="26"/>
        <v>200.46850314436315</v>
      </c>
      <c r="M60" s="2">
        <f>SUMIF(A:A,A60,L:L)</f>
        <v>3812.3685732210242</v>
      </c>
      <c r="N60" s="3">
        <f t="shared" si="27"/>
        <v>5.2583715161356952E-2</v>
      </c>
      <c r="O60" s="6">
        <f t="shared" si="28"/>
        <v>19.017294554624513</v>
      </c>
      <c r="P60" s="3">
        <f t="shared" si="29"/>
        <v>5.2583715161356952E-2</v>
      </c>
      <c r="Q60" s="3">
        <f>IF(ISNUMBER(P60),SUMIF(A:A,A60,P:P),"")</f>
        <v>0.86103160646792432</v>
      </c>
      <c r="R60" s="3">
        <f t="shared" si="30"/>
        <v>6.1070598066734073E-2</v>
      </c>
      <c r="S60" s="7">
        <f t="shared" si="31"/>
        <v>16.374491681042052</v>
      </c>
    </row>
    <row r="61" spans="1:19" x14ac:dyDescent="0.3">
      <c r="A61" s="1">
        <v>20</v>
      </c>
      <c r="B61" s="5">
        <v>0.65277777777777779</v>
      </c>
      <c r="C61" s="1" t="s">
        <v>19</v>
      </c>
      <c r="D61" s="1">
        <v>5</v>
      </c>
      <c r="E61" s="1">
        <v>3</v>
      </c>
      <c r="F61" s="1" t="s">
        <v>62</v>
      </c>
      <c r="G61" s="1">
        <v>42.03</v>
      </c>
      <c r="H61" s="1">
        <f>1+COUNTIFS(A:A,A61,G:G,"&gt;"&amp;G61)</f>
        <v>10</v>
      </c>
      <c r="I61" s="2">
        <f>AVERAGEIF(A:A,A61,G:G)</f>
        <v>48.795714285714283</v>
      </c>
      <c r="J61" s="2">
        <f t="shared" si="24"/>
        <v>-6.7657142857142816</v>
      </c>
      <c r="K61" s="2">
        <f t="shared" si="25"/>
        <v>83.234285714285718</v>
      </c>
      <c r="L61" s="2">
        <f t="shared" si="26"/>
        <v>147.53377651060396</v>
      </c>
      <c r="M61" s="2">
        <f>SUMIF(A:A,A61,L:L)</f>
        <v>3812.3685732210242</v>
      </c>
      <c r="N61" s="3">
        <f t="shared" si="27"/>
        <v>3.8698718048122624E-2</v>
      </c>
      <c r="O61" s="6">
        <f t="shared" si="28"/>
        <v>25.840649262760596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20</v>
      </c>
      <c r="B62" s="5">
        <v>0.65277777777777779</v>
      </c>
      <c r="C62" s="1" t="s">
        <v>19</v>
      </c>
      <c r="D62" s="1">
        <v>5</v>
      </c>
      <c r="E62" s="1">
        <v>15</v>
      </c>
      <c r="F62" s="1" t="s">
        <v>73</v>
      </c>
      <c r="G62" s="1">
        <v>41.25</v>
      </c>
      <c r="H62" s="1">
        <f>1+COUNTIFS(A:A,A62,G:G,"&gt;"&amp;G62)</f>
        <v>11</v>
      </c>
      <c r="I62" s="2">
        <f>AVERAGEIF(A:A,A62,G:G)</f>
        <v>48.795714285714283</v>
      </c>
      <c r="J62" s="2">
        <f t="shared" si="24"/>
        <v>-7.5457142857142827</v>
      </c>
      <c r="K62" s="2">
        <f t="shared" si="25"/>
        <v>82.454285714285717</v>
      </c>
      <c r="L62" s="2">
        <f t="shared" si="26"/>
        <v>140.7882717264491</v>
      </c>
      <c r="M62" s="2">
        <f>SUMIF(A:A,A62,L:L)</f>
        <v>3812.3685732210242</v>
      </c>
      <c r="N62" s="3">
        <f t="shared" si="27"/>
        <v>3.6929344322943779E-2</v>
      </c>
      <c r="O62" s="6">
        <f t="shared" si="28"/>
        <v>27.07873693221007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>
        <v>20</v>
      </c>
      <c r="B63" s="5">
        <v>0.65277777777777779</v>
      </c>
      <c r="C63" s="1" t="s">
        <v>19</v>
      </c>
      <c r="D63" s="1">
        <v>5</v>
      </c>
      <c r="E63" s="1">
        <v>10</v>
      </c>
      <c r="F63" s="1" t="s">
        <v>68</v>
      </c>
      <c r="G63" s="1">
        <v>38.74</v>
      </c>
      <c r="H63" s="1">
        <f>1+COUNTIFS(A:A,A63,G:G,"&gt;"&amp;G63)</f>
        <v>12</v>
      </c>
      <c r="I63" s="2">
        <f>AVERAGEIF(A:A,A63,G:G)</f>
        <v>48.795714285714283</v>
      </c>
      <c r="J63" s="2">
        <f t="shared" si="24"/>
        <v>-10.055714285714281</v>
      </c>
      <c r="K63" s="2">
        <f t="shared" si="25"/>
        <v>79.944285714285712</v>
      </c>
      <c r="L63" s="2">
        <f t="shared" si="26"/>
        <v>121.10490371658015</v>
      </c>
      <c r="M63" s="2">
        <f>SUMIF(A:A,A63,L:L)</f>
        <v>3812.3685732210242</v>
      </c>
      <c r="N63" s="3">
        <f t="shared" si="27"/>
        <v>3.1766315714395914E-2</v>
      </c>
      <c r="O63" s="6">
        <f t="shared" si="28"/>
        <v>31.479886084076735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20</v>
      </c>
      <c r="B64" s="5">
        <v>0.65277777777777779</v>
      </c>
      <c r="C64" s="1" t="s">
        <v>19</v>
      </c>
      <c r="D64" s="1">
        <v>5</v>
      </c>
      <c r="E64" s="1">
        <v>14</v>
      </c>
      <c r="F64" s="1" t="s">
        <v>72</v>
      </c>
      <c r="G64" s="1">
        <v>27.54</v>
      </c>
      <c r="H64" s="1">
        <f>1+COUNTIFS(A:A,A64,G:G,"&gt;"&amp;G64)</f>
        <v>13</v>
      </c>
      <c r="I64" s="2">
        <f>AVERAGEIF(A:A,A64,G:G)</f>
        <v>48.795714285714283</v>
      </c>
      <c r="J64" s="2">
        <f t="shared" si="24"/>
        <v>-21.255714285714284</v>
      </c>
      <c r="K64" s="2">
        <f t="shared" si="25"/>
        <v>68.744285714285724</v>
      </c>
      <c r="L64" s="2">
        <f t="shared" si="26"/>
        <v>61.846601065949997</v>
      </c>
      <c r="M64" s="2">
        <f>SUMIF(A:A,A64,L:L)</f>
        <v>3812.3685732210242</v>
      </c>
      <c r="N64" s="3">
        <f t="shared" si="27"/>
        <v>1.622261853179021E-2</v>
      </c>
      <c r="O64" s="6">
        <f t="shared" si="28"/>
        <v>61.642329691743498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20</v>
      </c>
      <c r="B65" s="5">
        <v>0.65277777777777779</v>
      </c>
      <c r="C65" s="1" t="s">
        <v>19</v>
      </c>
      <c r="D65" s="1">
        <v>5</v>
      </c>
      <c r="E65" s="1">
        <v>9</v>
      </c>
      <c r="F65" s="1" t="s">
        <v>67</v>
      </c>
      <c r="G65" s="1">
        <v>26.62</v>
      </c>
      <c r="H65" s="1">
        <f>1+COUNTIFS(A:A,A65,G:G,"&gt;"&amp;G65)</f>
        <v>14</v>
      </c>
      <c r="I65" s="2">
        <f>AVERAGEIF(A:A,A65,G:G)</f>
        <v>48.795714285714283</v>
      </c>
      <c r="J65" s="2">
        <f t="shared" si="24"/>
        <v>-22.175714285714282</v>
      </c>
      <c r="K65" s="2">
        <f t="shared" si="25"/>
        <v>67.824285714285722</v>
      </c>
      <c r="L65" s="2">
        <f t="shared" si="26"/>
        <v>58.525183153113446</v>
      </c>
      <c r="M65" s="2">
        <f>SUMIF(A:A,A65,L:L)</f>
        <v>3812.3685732210242</v>
      </c>
      <c r="N65" s="3">
        <f t="shared" si="27"/>
        <v>1.5351396914823014E-2</v>
      </c>
      <c r="O65" s="6">
        <f t="shared" si="28"/>
        <v>65.140651730163995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/>
      <c r="B66" s="5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3"/>
      <c r="O66" s="6"/>
      <c r="P66" s="3"/>
      <c r="Q66" s="3"/>
      <c r="R66" s="3"/>
      <c r="S66" s="7"/>
    </row>
    <row r="67" spans="1:19" x14ac:dyDescent="0.3">
      <c r="A67" s="1">
        <v>26</v>
      </c>
      <c r="B67" s="5">
        <v>0.68055555555555547</v>
      </c>
      <c r="C67" s="1" t="s">
        <v>19</v>
      </c>
      <c r="D67" s="1">
        <v>6</v>
      </c>
      <c r="E67" s="1">
        <v>5</v>
      </c>
      <c r="F67" s="1" t="s">
        <v>79</v>
      </c>
      <c r="G67" s="1">
        <v>69.66</v>
      </c>
      <c r="H67" s="1">
        <f>1+COUNTIFS(A:A,A67,G:G,"&gt;"&amp;G67)</f>
        <v>1</v>
      </c>
      <c r="I67" s="2">
        <f>AVERAGEIF(A:A,A67,G:G)</f>
        <v>48.273333333333333</v>
      </c>
      <c r="J67" s="2">
        <f t="shared" ref="J67:J81" si="32">G67-I67</f>
        <v>21.386666666666663</v>
      </c>
      <c r="K67" s="2">
        <f t="shared" ref="K67:K81" si="33">90+J67</f>
        <v>111.38666666666666</v>
      </c>
      <c r="L67" s="2">
        <f t="shared" ref="L67:L81" si="34">EXP(0.06*K67)</f>
        <v>798.87141468065499</v>
      </c>
      <c r="M67" s="2">
        <f>SUMIF(A:A,A67,L:L)</f>
        <v>4365.3094554583249</v>
      </c>
      <c r="N67" s="3">
        <f t="shared" ref="N67:N81" si="35">L67/M67</f>
        <v>0.18300453217165549</v>
      </c>
      <c r="O67" s="6">
        <f t="shared" ref="O67:O81" si="36">1/N67</f>
        <v>5.4643455445246296</v>
      </c>
      <c r="P67" s="3">
        <f t="shared" ref="P67:P81" si="37">IF(O67&gt;21,"",N67)</f>
        <v>0.18300453217165549</v>
      </c>
      <c r="Q67" s="3">
        <f>IF(ISNUMBER(P67),SUMIF(A:A,A67,P:P),"")</f>
        <v>0.86726597080591417</v>
      </c>
      <c r="R67" s="3">
        <f t="shared" ref="R67:R81" si="38">IFERROR(P67*(1/Q67),"")</f>
        <v>0.21101315897543749</v>
      </c>
      <c r="S67" s="7">
        <f t="shared" ref="S67:S81" si="39">IFERROR(1/R67,"")</f>
        <v>4.7390409434911245</v>
      </c>
    </row>
    <row r="68" spans="1:19" x14ac:dyDescent="0.3">
      <c r="A68" s="1">
        <v>26</v>
      </c>
      <c r="B68" s="5">
        <v>0.68055555555555547</v>
      </c>
      <c r="C68" s="1" t="s">
        <v>19</v>
      </c>
      <c r="D68" s="1">
        <v>6</v>
      </c>
      <c r="E68" s="1">
        <v>7</v>
      </c>
      <c r="F68" s="1" t="s">
        <v>81</v>
      </c>
      <c r="G68" s="1">
        <v>66.47</v>
      </c>
      <c r="H68" s="1">
        <f>1+COUNTIFS(A:A,A68,G:G,"&gt;"&amp;G68)</f>
        <v>2</v>
      </c>
      <c r="I68" s="2">
        <f>AVERAGEIF(A:A,A68,G:G)</f>
        <v>48.273333333333333</v>
      </c>
      <c r="J68" s="2">
        <f t="shared" si="32"/>
        <v>18.196666666666665</v>
      </c>
      <c r="K68" s="2">
        <f t="shared" si="33"/>
        <v>108.19666666666666</v>
      </c>
      <c r="L68" s="2">
        <f t="shared" si="34"/>
        <v>659.70977271722893</v>
      </c>
      <c r="M68" s="2">
        <f>SUMIF(A:A,A68,L:L)</f>
        <v>4365.3094554583249</v>
      </c>
      <c r="N68" s="3">
        <f t="shared" si="35"/>
        <v>0.1511255454965138</v>
      </c>
      <c r="O68" s="6">
        <f t="shared" si="36"/>
        <v>6.617014990513753</v>
      </c>
      <c r="P68" s="3">
        <f t="shared" si="37"/>
        <v>0.1511255454965138</v>
      </c>
      <c r="Q68" s="3">
        <f>IF(ISNUMBER(P68),SUMIF(A:A,A68,P:P),"")</f>
        <v>0.86726597080591417</v>
      </c>
      <c r="R68" s="3">
        <f t="shared" si="38"/>
        <v>0.17425513116360269</v>
      </c>
      <c r="S68" s="7">
        <f t="shared" si="39"/>
        <v>5.7387119295851967</v>
      </c>
    </row>
    <row r="69" spans="1:19" x14ac:dyDescent="0.3">
      <c r="A69" s="1">
        <v>26</v>
      </c>
      <c r="B69" s="5">
        <v>0.68055555555555547</v>
      </c>
      <c r="C69" s="1" t="s">
        <v>19</v>
      </c>
      <c r="D69" s="1">
        <v>6</v>
      </c>
      <c r="E69" s="1">
        <v>8</v>
      </c>
      <c r="F69" s="1" t="s">
        <v>82</v>
      </c>
      <c r="G69" s="1">
        <v>57.2</v>
      </c>
      <c r="H69" s="1">
        <f>1+COUNTIFS(A:A,A69,G:G,"&gt;"&amp;G69)</f>
        <v>3</v>
      </c>
      <c r="I69" s="2">
        <f>AVERAGEIF(A:A,A69,G:G)</f>
        <v>48.273333333333333</v>
      </c>
      <c r="J69" s="2">
        <f t="shared" si="32"/>
        <v>8.9266666666666694</v>
      </c>
      <c r="K69" s="2">
        <f t="shared" si="33"/>
        <v>98.926666666666677</v>
      </c>
      <c r="L69" s="2">
        <f t="shared" si="34"/>
        <v>378.26688823015741</v>
      </c>
      <c r="M69" s="2">
        <f>SUMIF(A:A,A69,L:L)</f>
        <v>4365.3094554583249</v>
      </c>
      <c r="N69" s="3">
        <f t="shared" si="35"/>
        <v>8.6652937687425005E-2</v>
      </c>
      <c r="O69" s="6">
        <f t="shared" si="36"/>
        <v>11.54028965073528</v>
      </c>
      <c r="P69" s="3">
        <f t="shared" si="37"/>
        <v>8.6652937687425005E-2</v>
      </c>
      <c r="Q69" s="3">
        <f>IF(ISNUMBER(P69),SUMIF(A:A,A69,P:P),"")</f>
        <v>0.86726597080591417</v>
      </c>
      <c r="R69" s="3">
        <f t="shared" si="38"/>
        <v>9.991506712398969E-2</v>
      </c>
      <c r="S69" s="7">
        <f t="shared" si="39"/>
        <v>10.008500507326378</v>
      </c>
    </row>
    <row r="70" spans="1:19" x14ac:dyDescent="0.3">
      <c r="A70" s="1">
        <v>26</v>
      </c>
      <c r="B70" s="5">
        <v>0.68055555555555547</v>
      </c>
      <c r="C70" s="1" t="s">
        <v>19</v>
      </c>
      <c r="D70" s="1">
        <v>6</v>
      </c>
      <c r="E70" s="1">
        <v>1</v>
      </c>
      <c r="F70" s="1" t="s">
        <v>75</v>
      </c>
      <c r="G70" s="1">
        <v>56.7</v>
      </c>
      <c r="H70" s="1">
        <f>1+COUNTIFS(A:A,A70,G:G,"&gt;"&amp;G70)</f>
        <v>4</v>
      </c>
      <c r="I70" s="2">
        <f>AVERAGEIF(A:A,A70,G:G)</f>
        <v>48.273333333333333</v>
      </c>
      <c r="J70" s="2">
        <f t="shared" si="32"/>
        <v>8.4266666666666694</v>
      </c>
      <c r="K70" s="2">
        <f t="shared" si="33"/>
        <v>98.426666666666677</v>
      </c>
      <c r="L70" s="2">
        <f t="shared" si="34"/>
        <v>367.08741217224923</v>
      </c>
      <c r="M70" s="2">
        <f>SUMIF(A:A,A70,L:L)</f>
        <v>4365.3094554583249</v>
      </c>
      <c r="N70" s="3">
        <f t="shared" si="35"/>
        <v>8.4091956347618846E-2</v>
      </c>
      <c r="O70" s="6">
        <f t="shared" si="36"/>
        <v>11.89174379373701</v>
      </c>
      <c r="P70" s="3">
        <f t="shared" si="37"/>
        <v>8.4091956347618846E-2</v>
      </c>
      <c r="Q70" s="3">
        <f>IF(ISNUMBER(P70),SUMIF(A:A,A70,P:P),"")</f>
        <v>0.86726597080591417</v>
      </c>
      <c r="R70" s="3">
        <f t="shared" si="38"/>
        <v>9.696213062467525E-2</v>
      </c>
      <c r="S70" s="7">
        <f t="shared" si="39"/>
        <v>10.313304725850534</v>
      </c>
    </row>
    <row r="71" spans="1:19" x14ac:dyDescent="0.3">
      <c r="A71" s="1">
        <v>26</v>
      </c>
      <c r="B71" s="5">
        <v>0.68055555555555547</v>
      </c>
      <c r="C71" s="1" t="s">
        <v>19</v>
      </c>
      <c r="D71" s="1">
        <v>6</v>
      </c>
      <c r="E71" s="1">
        <v>11</v>
      </c>
      <c r="F71" s="1" t="s">
        <v>84</v>
      </c>
      <c r="G71" s="1">
        <v>54.42</v>
      </c>
      <c r="H71" s="1">
        <f>1+COUNTIFS(A:A,A71,G:G,"&gt;"&amp;G71)</f>
        <v>5</v>
      </c>
      <c r="I71" s="2">
        <f>AVERAGEIF(A:A,A71,G:G)</f>
        <v>48.273333333333333</v>
      </c>
      <c r="J71" s="2">
        <f t="shared" si="32"/>
        <v>6.1466666666666683</v>
      </c>
      <c r="K71" s="2">
        <f t="shared" si="33"/>
        <v>96.146666666666675</v>
      </c>
      <c r="L71" s="2">
        <f t="shared" si="34"/>
        <v>320.15331806306011</v>
      </c>
      <c r="M71" s="2">
        <f>SUMIF(A:A,A71,L:L)</f>
        <v>4365.3094554583249</v>
      </c>
      <c r="N71" s="3">
        <f t="shared" si="35"/>
        <v>7.3340348795374558E-2</v>
      </c>
      <c r="O71" s="6">
        <f t="shared" si="36"/>
        <v>13.63505923308437</v>
      </c>
      <c r="P71" s="3">
        <f t="shared" si="37"/>
        <v>7.3340348795374558E-2</v>
      </c>
      <c r="Q71" s="3">
        <f>IF(ISNUMBER(P71),SUMIF(A:A,A71,P:P),"")</f>
        <v>0.86726597080591417</v>
      </c>
      <c r="R71" s="3">
        <f t="shared" si="38"/>
        <v>8.4565002276317178E-2</v>
      </c>
      <c r="S71" s="7">
        <f t="shared" si="39"/>
        <v>11.825222882777059</v>
      </c>
    </row>
    <row r="72" spans="1:19" x14ac:dyDescent="0.3">
      <c r="A72" s="1">
        <v>26</v>
      </c>
      <c r="B72" s="5">
        <v>0.68055555555555547</v>
      </c>
      <c r="C72" s="1" t="s">
        <v>19</v>
      </c>
      <c r="D72" s="1">
        <v>6</v>
      </c>
      <c r="E72" s="1">
        <v>17</v>
      </c>
      <c r="F72" s="1" t="s">
        <v>89</v>
      </c>
      <c r="G72" s="1">
        <v>52.05</v>
      </c>
      <c r="H72" s="1">
        <f>1+COUNTIFS(A:A,A72,G:G,"&gt;"&amp;G72)</f>
        <v>6</v>
      </c>
      <c r="I72" s="2">
        <f>AVERAGEIF(A:A,A72,G:G)</f>
        <v>48.273333333333333</v>
      </c>
      <c r="J72" s="2">
        <f t="shared" si="32"/>
        <v>3.7766666666666637</v>
      </c>
      <c r="K72" s="2">
        <f t="shared" si="33"/>
        <v>93.776666666666671</v>
      </c>
      <c r="L72" s="2">
        <f t="shared" si="34"/>
        <v>277.71627527625543</v>
      </c>
      <c r="M72" s="2">
        <f>SUMIF(A:A,A72,L:L)</f>
        <v>4365.3094554583249</v>
      </c>
      <c r="N72" s="3">
        <f t="shared" si="35"/>
        <v>6.3618920516391494E-2</v>
      </c>
      <c r="O72" s="6">
        <f t="shared" si="36"/>
        <v>15.718594277976608</v>
      </c>
      <c r="P72" s="3">
        <f t="shared" si="37"/>
        <v>6.3618920516391494E-2</v>
      </c>
      <c r="Q72" s="3">
        <f>IF(ISNUMBER(P72),SUMIF(A:A,A72,P:P),"")</f>
        <v>0.86726597080591417</v>
      </c>
      <c r="R72" s="3">
        <f t="shared" si="38"/>
        <v>7.3355720918316533E-2</v>
      </c>
      <c r="S72" s="7">
        <f t="shared" si="39"/>
        <v>13.632201926193671</v>
      </c>
    </row>
    <row r="73" spans="1:19" x14ac:dyDescent="0.3">
      <c r="A73" s="1">
        <v>26</v>
      </c>
      <c r="B73" s="5">
        <v>0.68055555555555547</v>
      </c>
      <c r="C73" s="1" t="s">
        <v>19</v>
      </c>
      <c r="D73" s="1">
        <v>6</v>
      </c>
      <c r="E73" s="1">
        <v>3</v>
      </c>
      <c r="F73" s="1" t="s">
        <v>77</v>
      </c>
      <c r="G73" s="1">
        <v>51.47</v>
      </c>
      <c r="H73" s="1">
        <f>1+COUNTIFS(A:A,A73,G:G,"&gt;"&amp;G73)</f>
        <v>7</v>
      </c>
      <c r="I73" s="2">
        <f>AVERAGEIF(A:A,A73,G:G)</f>
        <v>48.273333333333333</v>
      </c>
      <c r="J73" s="2">
        <f t="shared" si="32"/>
        <v>3.1966666666666654</v>
      </c>
      <c r="K73" s="2">
        <f t="shared" si="33"/>
        <v>93.196666666666658</v>
      </c>
      <c r="L73" s="2">
        <f t="shared" si="34"/>
        <v>268.21797782119165</v>
      </c>
      <c r="M73" s="2">
        <f>SUMIF(A:A,A73,L:L)</f>
        <v>4365.3094554583249</v>
      </c>
      <c r="N73" s="3">
        <f t="shared" si="35"/>
        <v>6.1443061610630026E-2</v>
      </c>
      <c r="O73" s="6">
        <f t="shared" si="36"/>
        <v>16.275230657239806</v>
      </c>
      <c r="P73" s="3">
        <f t="shared" si="37"/>
        <v>6.1443061610630026E-2</v>
      </c>
      <c r="Q73" s="3">
        <f>IF(ISNUMBER(P73),SUMIF(A:A,A73,P:P),"")</f>
        <v>0.86726597080591417</v>
      </c>
      <c r="R73" s="3">
        <f t="shared" si="38"/>
        <v>7.0846849385239385E-2</v>
      </c>
      <c r="S73" s="7">
        <f t="shared" si="39"/>
        <v>14.114953716041258</v>
      </c>
    </row>
    <row r="74" spans="1:19" x14ac:dyDescent="0.3">
      <c r="A74" s="1">
        <v>26</v>
      </c>
      <c r="B74" s="5">
        <v>0.68055555555555547</v>
      </c>
      <c r="C74" s="1" t="s">
        <v>19</v>
      </c>
      <c r="D74" s="1">
        <v>6</v>
      </c>
      <c r="E74" s="1">
        <v>6</v>
      </c>
      <c r="F74" s="1" t="s">
        <v>80</v>
      </c>
      <c r="G74" s="1">
        <v>50.74</v>
      </c>
      <c r="H74" s="1">
        <f>1+COUNTIFS(A:A,A74,G:G,"&gt;"&amp;G74)</f>
        <v>8</v>
      </c>
      <c r="I74" s="2">
        <f>AVERAGEIF(A:A,A74,G:G)</f>
        <v>48.273333333333333</v>
      </c>
      <c r="J74" s="2">
        <f t="shared" si="32"/>
        <v>2.4666666666666686</v>
      </c>
      <c r="K74" s="2">
        <f t="shared" si="33"/>
        <v>92.466666666666669</v>
      </c>
      <c r="L74" s="2">
        <f t="shared" si="34"/>
        <v>256.72359492626305</v>
      </c>
      <c r="M74" s="2">
        <f>SUMIF(A:A,A74,L:L)</f>
        <v>4365.3094554583249</v>
      </c>
      <c r="N74" s="3">
        <f t="shared" si="35"/>
        <v>5.8809941779788204E-2</v>
      </c>
      <c r="O74" s="6">
        <f t="shared" si="36"/>
        <v>17.003927732907226</v>
      </c>
      <c r="P74" s="3">
        <f t="shared" si="37"/>
        <v>5.8809941779788204E-2</v>
      </c>
      <c r="Q74" s="3">
        <f>IF(ISNUMBER(P74),SUMIF(A:A,A74,P:P),"")</f>
        <v>0.86726597080591417</v>
      </c>
      <c r="R74" s="3">
        <f t="shared" si="38"/>
        <v>6.7810733684314367E-2</v>
      </c>
      <c r="S74" s="7">
        <f t="shared" si="39"/>
        <v>14.746927892793392</v>
      </c>
    </row>
    <row r="75" spans="1:19" x14ac:dyDescent="0.3">
      <c r="A75" s="1">
        <v>26</v>
      </c>
      <c r="B75" s="5">
        <v>0.68055555555555547</v>
      </c>
      <c r="C75" s="1" t="s">
        <v>19</v>
      </c>
      <c r="D75" s="1">
        <v>6</v>
      </c>
      <c r="E75" s="1">
        <v>12</v>
      </c>
      <c r="F75" s="1" t="s">
        <v>85</v>
      </c>
      <c r="G75" s="1">
        <v>49.49</v>
      </c>
      <c r="H75" s="1">
        <f>1+COUNTIFS(A:A,A75,G:G,"&gt;"&amp;G75)</f>
        <v>9</v>
      </c>
      <c r="I75" s="2">
        <f>AVERAGEIF(A:A,A75,G:G)</f>
        <v>48.273333333333333</v>
      </c>
      <c r="J75" s="2">
        <f t="shared" si="32"/>
        <v>1.2166666666666686</v>
      </c>
      <c r="K75" s="2">
        <f t="shared" si="33"/>
        <v>91.216666666666669</v>
      </c>
      <c r="L75" s="2">
        <f t="shared" si="34"/>
        <v>238.17364297969044</v>
      </c>
      <c r="M75" s="2">
        <f>SUMIF(A:A,A75,L:L)</f>
        <v>4365.3094554583249</v>
      </c>
      <c r="N75" s="3">
        <f t="shared" si="35"/>
        <v>5.4560540417559922E-2</v>
      </c>
      <c r="O75" s="6">
        <f t="shared" si="36"/>
        <v>18.328264206088345</v>
      </c>
      <c r="P75" s="3">
        <f t="shared" si="37"/>
        <v>5.4560540417559922E-2</v>
      </c>
      <c r="Q75" s="3">
        <f>IF(ISNUMBER(P75),SUMIF(A:A,A75,P:P),"")</f>
        <v>0.86726597080591417</v>
      </c>
      <c r="R75" s="3">
        <f t="shared" si="38"/>
        <v>6.2910966478782832E-2</v>
      </c>
      <c r="S75" s="7">
        <f t="shared" si="39"/>
        <v>15.895479849880498</v>
      </c>
    </row>
    <row r="76" spans="1:19" x14ac:dyDescent="0.3">
      <c r="A76" s="1">
        <v>26</v>
      </c>
      <c r="B76" s="5">
        <v>0.68055555555555547</v>
      </c>
      <c r="C76" s="1" t="s">
        <v>19</v>
      </c>
      <c r="D76" s="1">
        <v>6</v>
      </c>
      <c r="E76" s="1">
        <v>4</v>
      </c>
      <c r="F76" s="1" t="s">
        <v>78</v>
      </c>
      <c r="G76" s="1">
        <v>48.24</v>
      </c>
      <c r="H76" s="1">
        <f>1+COUNTIFS(A:A,A76,G:G,"&gt;"&amp;G76)</f>
        <v>10</v>
      </c>
      <c r="I76" s="2">
        <f>AVERAGEIF(A:A,A76,G:G)</f>
        <v>48.273333333333333</v>
      </c>
      <c r="J76" s="2">
        <f t="shared" si="32"/>
        <v>-3.3333333333331439E-2</v>
      </c>
      <c r="K76" s="2">
        <f t="shared" si="33"/>
        <v>89.966666666666669</v>
      </c>
      <c r="L76" s="2">
        <f t="shared" si="34"/>
        <v>220.96404588955005</v>
      </c>
      <c r="M76" s="2">
        <f>SUMIF(A:A,A76,L:L)</f>
        <v>4365.3094554583249</v>
      </c>
      <c r="N76" s="3">
        <f t="shared" si="35"/>
        <v>5.0618185982956955E-2</v>
      </c>
      <c r="O76" s="6">
        <f t="shared" si="36"/>
        <v>19.755745500968725</v>
      </c>
      <c r="P76" s="3">
        <f t="shared" si="37"/>
        <v>5.0618185982956955E-2</v>
      </c>
      <c r="Q76" s="3">
        <f>IF(ISNUMBER(P76),SUMIF(A:A,A76,P:P),"")</f>
        <v>0.86726597080591417</v>
      </c>
      <c r="R76" s="3">
        <f t="shared" si="38"/>
        <v>5.8365239369324709E-2</v>
      </c>
      <c r="S76" s="7">
        <f t="shared" si="39"/>
        <v>17.133485800892213</v>
      </c>
    </row>
    <row r="77" spans="1:19" x14ac:dyDescent="0.3">
      <c r="A77" s="1">
        <v>26</v>
      </c>
      <c r="B77" s="5">
        <v>0.68055555555555547</v>
      </c>
      <c r="C77" s="1" t="s">
        <v>19</v>
      </c>
      <c r="D77" s="1">
        <v>6</v>
      </c>
      <c r="E77" s="1">
        <v>16</v>
      </c>
      <c r="F77" s="1" t="s">
        <v>88</v>
      </c>
      <c r="G77" s="1">
        <v>46.09</v>
      </c>
      <c r="H77" s="1">
        <f>1+COUNTIFS(A:A,A77,G:G,"&gt;"&amp;G77)</f>
        <v>11</v>
      </c>
      <c r="I77" s="2">
        <f>AVERAGEIF(A:A,A77,G:G)</f>
        <v>48.273333333333333</v>
      </c>
      <c r="J77" s="2">
        <f t="shared" si="32"/>
        <v>-2.18333333333333</v>
      </c>
      <c r="K77" s="2">
        <f t="shared" si="33"/>
        <v>87.816666666666663</v>
      </c>
      <c r="L77" s="2">
        <f t="shared" si="34"/>
        <v>194.22164365853394</v>
      </c>
      <c r="M77" s="2">
        <f>SUMIF(A:A,A77,L:L)</f>
        <v>4365.3094554583249</v>
      </c>
      <c r="N77" s="3">
        <f t="shared" si="35"/>
        <v>4.4492067662163508E-2</v>
      </c>
      <c r="O77" s="6">
        <f t="shared" si="36"/>
        <v>22.475916551983712</v>
      </c>
      <c r="P77" s="3" t="str">
        <f t="shared" si="37"/>
        <v/>
      </c>
      <c r="Q77" s="3" t="str">
        <f>IF(ISNUMBER(P77),SUMIF(A:A,A77,P:P),"")</f>
        <v/>
      </c>
      <c r="R77" s="3" t="str">
        <f t="shared" si="38"/>
        <v/>
      </c>
      <c r="S77" s="7" t="str">
        <f t="shared" si="39"/>
        <v/>
      </c>
    </row>
    <row r="78" spans="1:19" x14ac:dyDescent="0.3">
      <c r="A78" s="1">
        <v>26</v>
      </c>
      <c r="B78" s="5">
        <v>0.68055555555555547</v>
      </c>
      <c r="C78" s="1" t="s">
        <v>19</v>
      </c>
      <c r="D78" s="1">
        <v>6</v>
      </c>
      <c r="E78" s="1">
        <v>2</v>
      </c>
      <c r="F78" s="1" t="s">
        <v>76</v>
      </c>
      <c r="G78" s="1">
        <v>45.67</v>
      </c>
      <c r="H78" s="1">
        <f>1+COUNTIFS(A:A,A78,G:G,"&gt;"&amp;G78)</f>
        <v>12</v>
      </c>
      <c r="I78" s="2">
        <f>AVERAGEIF(A:A,A78,G:G)</f>
        <v>48.273333333333333</v>
      </c>
      <c r="J78" s="2">
        <f t="shared" si="32"/>
        <v>-2.6033333333333317</v>
      </c>
      <c r="K78" s="2">
        <f t="shared" si="33"/>
        <v>87.396666666666675</v>
      </c>
      <c r="L78" s="2">
        <f t="shared" si="34"/>
        <v>189.3884127200383</v>
      </c>
      <c r="M78" s="2">
        <f>SUMIF(A:A,A78,L:L)</f>
        <v>4365.3094554583249</v>
      </c>
      <c r="N78" s="3">
        <f t="shared" si="35"/>
        <v>4.3384876754437085E-2</v>
      </c>
      <c r="O78" s="6">
        <f t="shared" si="36"/>
        <v>23.049506528740512</v>
      </c>
      <c r="P78" s="3" t="str">
        <f t="shared" si="37"/>
        <v/>
      </c>
      <c r="Q78" s="3" t="str">
        <f>IF(ISNUMBER(P78),SUMIF(A:A,A78,P:P),"")</f>
        <v/>
      </c>
      <c r="R78" s="3" t="str">
        <f t="shared" si="38"/>
        <v/>
      </c>
      <c r="S78" s="7" t="str">
        <f t="shared" si="39"/>
        <v/>
      </c>
    </row>
    <row r="79" spans="1:19" x14ac:dyDescent="0.3">
      <c r="A79" s="1">
        <v>26</v>
      </c>
      <c r="B79" s="5">
        <v>0.68055555555555547</v>
      </c>
      <c r="C79" s="1" t="s">
        <v>19</v>
      </c>
      <c r="D79" s="1">
        <v>6</v>
      </c>
      <c r="E79" s="1">
        <v>9</v>
      </c>
      <c r="F79" s="1" t="s">
        <v>83</v>
      </c>
      <c r="G79" s="1">
        <v>38.01</v>
      </c>
      <c r="H79" s="1">
        <f>1+COUNTIFS(A:A,A79,G:G,"&gt;"&amp;G79)</f>
        <v>13</v>
      </c>
      <c r="I79" s="2">
        <f>AVERAGEIF(A:A,A79,G:G)</f>
        <v>48.273333333333333</v>
      </c>
      <c r="J79" s="2">
        <f t="shared" si="32"/>
        <v>-10.263333333333335</v>
      </c>
      <c r="K79" s="2">
        <f t="shared" si="33"/>
        <v>79.736666666666665</v>
      </c>
      <c r="L79" s="2">
        <f t="shared" si="34"/>
        <v>119.60564028761543</v>
      </c>
      <c r="M79" s="2">
        <f>SUMIF(A:A,A79,L:L)</f>
        <v>4365.3094554583249</v>
      </c>
      <c r="N79" s="3">
        <f t="shared" si="35"/>
        <v>2.7399120614017898E-2</v>
      </c>
      <c r="O79" s="6">
        <f t="shared" si="36"/>
        <v>36.497521730255144</v>
      </c>
      <c r="P79" s="3" t="str">
        <f t="shared" si="37"/>
        <v/>
      </c>
      <c r="Q79" s="3" t="str">
        <f>IF(ISNUMBER(P79),SUMIF(A:A,A79,P:P),"")</f>
        <v/>
      </c>
      <c r="R79" s="3" t="str">
        <f t="shared" si="38"/>
        <v/>
      </c>
      <c r="S79" s="7" t="str">
        <f t="shared" si="39"/>
        <v/>
      </c>
    </row>
    <row r="80" spans="1:19" x14ac:dyDescent="0.3">
      <c r="A80" s="1">
        <v>26</v>
      </c>
      <c r="B80" s="5">
        <v>0.68055555555555547</v>
      </c>
      <c r="C80" s="1" t="s">
        <v>19</v>
      </c>
      <c r="D80" s="1">
        <v>6</v>
      </c>
      <c r="E80" s="1">
        <v>15</v>
      </c>
      <c r="F80" s="1" t="s">
        <v>87</v>
      </c>
      <c r="G80" s="1">
        <v>19.09</v>
      </c>
      <c r="H80" s="1">
        <f>1+COUNTIFS(A:A,A80,G:G,"&gt;"&amp;G80)</f>
        <v>14</v>
      </c>
      <c r="I80" s="2">
        <f>AVERAGEIF(A:A,A80,G:G)</f>
        <v>48.273333333333333</v>
      </c>
      <c r="J80" s="2">
        <f t="shared" si="32"/>
        <v>-29.183333333333334</v>
      </c>
      <c r="K80" s="2">
        <f t="shared" si="33"/>
        <v>60.816666666666663</v>
      </c>
      <c r="L80" s="2">
        <f t="shared" si="34"/>
        <v>38.43621061390526</v>
      </c>
      <c r="M80" s="2">
        <f>SUMIF(A:A,A80,L:L)</f>
        <v>4365.3094554583249</v>
      </c>
      <c r="N80" s="3">
        <f t="shared" si="35"/>
        <v>8.8049223098823227E-3</v>
      </c>
      <c r="O80" s="6">
        <f t="shared" si="36"/>
        <v>113.57283628472639</v>
      </c>
      <c r="P80" s="3" t="str">
        <f t="shared" si="37"/>
        <v/>
      </c>
      <c r="Q80" s="3" t="str">
        <f>IF(ISNUMBER(P80),SUMIF(A:A,A80,P:P),"")</f>
        <v/>
      </c>
      <c r="R80" s="3" t="str">
        <f t="shared" si="38"/>
        <v/>
      </c>
      <c r="S80" s="7" t="str">
        <f t="shared" si="39"/>
        <v/>
      </c>
    </row>
    <row r="81" spans="1:19" x14ac:dyDescent="0.3">
      <c r="A81" s="1">
        <v>26</v>
      </c>
      <c r="B81" s="5">
        <v>0.68055555555555547</v>
      </c>
      <c r="C81" s="1" t="s">
        <v>19</v>
      </c>
      <c r="D81" s="1">
        <v>6</v>
      </c>
      <c r="E81" s="1">
        <v>14</v>
      </c>
      <c r="F81" s="1" t="s">
        <v>86</v>
      </c>
      <c r="G81" s="1">
        <v>18.8</v>
      </c>
      <c r="H81" s="1">
        <f>1+COUNTIFS(A:A,A81,G:G,"&gt;"&amp;G81)</f>
        <v>15</v>
      </c>
      <c r="I81" s="2">
        <f>AVERAGEIF(A:A,A81,G:G)</f>
        <v>48.273333333333333</v>
      </c>
      <c r="J81" s="2">
        <f t="shared" si="32"/>
        <v>-29.473333333333333</v>
      </c>
      <c r="K81" s="2">
        <f t="shared" si="33"/>
        <v>60.526666666666671</v>
      </c>
      <c r="L81" s="2">
        <f t="shared" si="34"/>
        <v>37.773205421930101</v>
      </c>
      <c r="M81" s="2">
        <f>SUMIF(A:A,A81,L:L)</f>
        <v>4365.3094554583249</v>
      </c>
      <c r="N81" s="3">
        <f t="shared" si="35"/>
        <v>8.6530418535847413E-3</v>
      </c>
      <c r="O81" s="6">
        <f t="shared" si="36"/>
        <v>115.56629644472652</v>
      </c>
      <c r="P81" s="3" t="str">
        <f t="shared" si="37"/>
        <v/>
      </c>
      <c r="Q81" s="3" t="str">
        <f>IF(ISNUMBER(P81),SUMIF(A:A,A81,P:P),"")</f>
        <v/>
      </c>
      <c r="R81" s="3" t="str">
        <f t="shared" si="38"/>
        <v/>
      </c>
      <c r="S81" s="7" t="str">
        <f t="shared" si="39"/>
        <v/>
      </c>
    </row>
    <row r="82" spans="1:19" x14ac:dyDescent="0.3">
      <c r="A82" s="1"/>
      <c r="B82" s="5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3"/>
      <c r="O82" s="6"/>
      <c r="P82" s="3"/>
      <c r="Q82" s="3"/>
      <c r="R82" s="3"/>
      <c r="S82" s="7"/>
    </row>
    <row r="83" spans="1:19" x14ac:dyDescent="0.3">
      <c r="A83" s="1">
        <v>31</v>
      </c>
      <c r="B83" s="5">
        <v>0.70833333333333337</v>
      </c>
      <c r="C83" s="1" t="s">
        <v>19</v>
      </c>
      <c r="D83" s="1">
        <v>7</v>
      </c>
      <c r="E83" s="1">
        <v>1</v>
      </c>
      <c r="F83" s="1" t="s">
        <v>90</v>
      </c>
      <c r="G83" s="1">
        <v>74.540000000000006</v>
      </c>
      <c r="H83" s="1">
        <f>1+COUNTIFS(A:A,A83,G:G,"&gt;"&amp;G83)</f>
        <v>1</v>
      </c>
      <c r="I83" s="2">
        <f>AVERAGEIF(A:A,A83,G:G)</f>
        <v>48.055714285714281</v>
      </c>
      <c r="J83" s="2">
        <f t="shared" ref="J83:J96" si="40">G83-I83</f>
        <v>26.484285714285726</v>
      </c>
      <c r="K83" s="2">
        <f t="shared" ref="K83:K96" si="41">90+J83</f>
        <v>116.48428571428573</v>
      </c>
      <c r="L83" s="2">
        <f t="shared" ref="L83:L96" si="42">EXP(0.06*K83)</f>
        <v>1084.6982783774274</v>
      </c>
      <c r="M83" s="2">
        <f>SUMIF(A:A,A83,L:L)</f>
        <v>4476.4109729006468</v>
      </c>
      <c r="N83" s="3">
        <f t="shared" ref="N83:N96" si="43">L83/M83</f>
        <v>0.24231427474912101</v>
      </c>
      <c r="O83" s="6">
        <f t="shared" ref="O83:O96" si="44">1/N83</f>
        <v>4.126872017900495</v>
      </c>
      <c r="P83" s="3">
        <f t="shared" ref="P83:P96" si="45">IF(O83&gt;21,"",N83)</f>
        <v>0.24231427474912101</v>
      </c>
      <c r="Q83" s="3">
        <f>IF(ISNUMBER(P83),SUMIF(A:A,A83,P:P),"")</f>
        <v>0.84834581059536285</v>
      </c>
      <c r="R83" s="3">
        <f t="shared" ref="R83:R96" si="46">IFERROR(P83*(1/Q83),"")</f>
        <v>0.28563148626745338</v>
      </c>
      <c r="S83" s="7">
        <f t="shared" ref="S83:S96" si="47">IFERROR(1/R83,"")</f>
        <v>3.5010145872491165</v>
      </c>
    </row>
    <row r="84" spans="1:19" x14ac:dyDescent="0.3">
      <c r="A84" s="1">
        <v>31</v>
      </c>
      <c r="B84" s="5">
        <v>0.70833333333333337</v>
      </c>
      <c r="C84" s="1" t="s">
        <v>19</v>
      </c>
      <c r="D84" s="1">
        <v>7</v>
      </c>
      <c r="E84" s="1">
        <v>9</v>
      </c>
      <c r="F84" s="1" t="s">
        <v>97</v>
      </c>
      <c r="G84" s="1">
        <v>66.06</v>
      </c>
      <c r="H84" s="1">
        <f>1+COUNTIFS(A:A,A84,G:G,"&gt;"&amp;G84)</f>
        <v>2</v>
      </c>
      <c r="I84" s="2">
        <f>AVERAGEIF(A:A,A84,G:G)</f>
        <v>48.055714285714281</v>
      </c>
      <c r="J84" s="2">
        <f t="shared" si="40"/>
        <v>18.004285714285722</v>
      </c>
      <c r="K84" s="2">
        <f t="shared" si="41"/>
        <v>108.00428571428571</v>
      </c>
      <c r="L84" s="2">
        <f t="shared" si="42"/>
        <v>652.13861749987598</v>
      </c>
      <c r="M84" s="2">
        <f>SUMIF(A:A,A84,L:L)</f>
        <v>4476.4109729006468</v>
      </c>
      <c r="N84" s="3">
        <f t="shared" si="43"/>
        <v>0.14568336585889924</v>
      </c>
      <c r="O84" s="6">
        <f t="shared" si="44"/>
        <v>6.8642016478981143</v>
      </c>
      <c r="P84" s="3">
        <f t="shared" si="45"/>
        <v>0.14568336585889924</v>
      </c>
      <c r="Q84" s="3">
        <f>IF(ISNUMBER(P84),SUMIF(A:A,A84,P:P),"")</f>
        <v>0.84834581059536285</v>
      </c>
      <c r="R84" s="3">
        <f t="shared" si="46"/>
        <v>0.1717263927509228</v>
      </c>
      <c r="S84" s="7">
        <f t="shared" si="47"/>
        <v>5.8232167110761504</v>
      </c>
    </row>
    <row r="85" spans="1:19" x14ac:dyDescent="0.3">
      <c r="A85" s="1">
        <v>31</v>
      </c>
      <c r="B85" s="5">
        <v>0.70833333333333337</v>
      </c>
      <c r="C85" s="1" t="s">
        <v>19</v>
      </c>
      <c r="D85" s="1">
        <v>7</v>
      </c>
      <c r="E85" s="1">
        <v>2</v>
      </c>
      <c r="F85" s="1" t="s">
        <v>91</v>
      </c>
      <c r="G85" s="1">
        <v>63.46</v>
      </c>
      <c r="H85" s="1">
        <f>1+COUNTIFS(A:A,A85,G:G,"&gt;"&amp;G85)</f>
        <v>3</v>
      </c>
      <c r="I85" s="2">
        <f>AVERAGEIF(A:A,A85,G:G)</f>
        <v>48.055714285714281</v>
      </c>
      <c r="J85" s="2">
        <f t="shared" si="40"/>
        <v>15.40428571428572</v>
      </c>
      <c r="K85" s="2">
        <f t="shared" si="41"/>
        <v>105.40428571428572</v>
      </c>
      <c r="L85" s="2">
        <f t="shared" si="42"/>
        <v>557.94318759786938</v>
      </c>
      <c r="M85" s="2">
        <f>SUMIF(A:A,A85,L:L)</f>
        <v>4476.4109729006468</v>
      </c>
      <c r="N85" s="3">
        <f t="shared" si="43"/>
        <v>0.12464074254476475</v>
      </c>
      <c r="O85" s="6">
        <f t="shared" si="44"/>
        <v>8.0230587493559717</v>
      </c>
      <c r="P85" s="3">
        <f t="shared" si="45"/>
        <v>0.12464074254476475</v>
      </c>
      <c r="Q85" s="3">
        <f>IF(ISNUMBER(P85),SUMIF(A:A,A85,P:P),"")</f>
        <v>0.84834581059536285</v>
      </c>
      <c r="R85" s="3">
        <f t="shared" si="46"/>
        <v>0.14692209354731509</v>
      </c>
      <c r="S85" s="7">
        <f t="shared" si="47"/>
        <v>6.8063282781766103</v>
      </c>
    </row>
    <row r="86" spans="1:19" x14ac:dyDescent="0.3">
      <c r="A86" s="1">
        <v>31</v>
      </c>
      <c r="B86" s="5">
        <v>0.70833333333333337</v>
      </c>
      <c r="C86" s="1" t="s">
        <v>19</v>
      </c>
      <c r="D86" s="1">
        <v>7</v>
      </c>
      <c r="E86" s="1">
        <v>5</v>
      </c>
      <c r="F86" s="1" t="s">
        <v>94</v>
      </c>
      <c r="G86" s="1">
        <v>60.82</v>
      </c>
      <c r="H86" s="1">
        <f>1+COUNTIFS(A:A,A86,G:G,"&gt;"&amp;G86)</f>
        <v>4</v>
      </c>
      <c r="I86" s="2">
        <f>AVERAGEIF(A:A,A86,G:G)</f>
        <v>48.055714285714281</v>
      </c>
      <c r="J86" s="2">
        <f t="shared" si="40"/>
        <v>12.76428571428572</v>
      </c>
      <c r="K86" s="2">
        <f t="shared" si="41"/>
        <v>102.76428571428572</v>
      </c>
      <c r="L86" s="2">
        <f t="shared" si="42"/>
        <v>476.20914732050028</v>
      </c>
      <c r="M86" s="2">
        <f>SUMIF(A:A,A86,L:L)</f>
        <v>4476.4109729006468</v>
      </c>
      <c r="N86" s="3">
        <f t="shared" si="43"/>
        <v>0.10638190957072111</v>
      </c>
      <c r="O86" s="6">
        <f t="shared" si="44"/>
        <v>9.4000944712805232</v>
      </c>
      <c r="P86" s="3">
        <f t="shared" si="45"/>
        <v>0.10638190957072111</v>
      </c>
      <c r="Q86" s="3">
        <f>IF(ISNUMBER(P86),SUMIF(A:A,A86,P:P),"")</f>
        <v>0.84834581059536285</v>
      </c>
      <c r="R86" s="3">
        <f t="shared" si="46"/>
        <v>0.12539922781732493</v>
      </c>
      <c r="S86" s="7">
        <f t="shared" si="47"/>
        <v>7.9745307639114644</v>
      </c>
    </row>
    <row r="87" spans="1:19" x14ac:dyDescent="0.3">
      <c r="A87" s="1">
        <v>31</v>
      </c>
      <c r="B87" s="5">
        <v>0.70833333333333337</v>
      </c>
      <c r="C87" s="1" t="s">
        <v>19</v>
      </c>
      <c r="D87" s="1">
        <v>7</v>
      </c>
      <c r="E87" s="1">
        <v>3</v>
      </c>
      <c r="F87" s="1" t="s">
        <v>92</v>
      </c>
      <c r="G87" s="1">
        <v>52.67</v>
      </c>
      <c r="H87" s="1">
        <f>1+COUNTIFS(A:A,A87,G:G,"&gt;"&amp;G87)</f>
        <v>5</v>
      </c>
      <c r="I87" s="2">
        <f>AVERAGEIF(A:A,A87,G:G)</f>
        <v>48.055714285714281</v>
      </c>
      <c r="J87" s="2">
        <f t="shared" si="40"/>
        <v>4.614285714285721</v>
      </c>
      <c r="K87" s="2">
        <f t="shared" si="41"/>
        <v>94.614285714285728</v>
      </c>
      <c r="L87" s="2">
        <f t="shared" si="42"/>
        <v>292.03017701117568</v>
      </c>
      <c r="M87" s="2">
        <f>SUMIF(A:A,A87,L:L)</f>
        <v>4476.4109729006468</v>
      </c>
      <c r="N87" s="3">
        <f t="shared" si="43"/>
        <v>6.5237570629477867E-2</v>
      </c>
      <c r="O87" s="6">
        <f t="shared" si="44"/>
        <v>15.328590417316152</v>
      </c>
      <c r="P87" s="3">
        <f t="shared" si="45"/>
        <v>6.5237570629477867E-2</v>
      </c>
      <c r="Q87" s="3">
        <f>IF(ISNUMBER(P87),SUMIF(A:A,A87,P:P),"")</f>
        <v>0.84834581059536285</v>
      </c>
      <c r="R87" s="3">
        <f t="shared" si="46"/>
        <v>7.6899738072254545E-2</v>
      </c>
      <c r="S87" s="7">
        <f t="shared" si="47"/>
        <v>13.003945462862381</v>
      </c>
    </row>
    <row r="88" spans="1:19" x14ac:dyDescent="0.3">
      <c r="A88" s="1">
        <v>31</v>
      </c>
      <c r="B88" s="5">
        <v>0.70833333333333337</v>
      </c>
      <c r="C88" s="1" t="s">
        <v>19</v>
      </c>
      <c r="D88" s="1">
        <v>7</v>
      </c>
      <c r="E88" s="1">
        <v>4</v>
      </c>
      <c r="F88" s="1" t="s">
        <v>93</v>
      </c>
      <c r="G88" s="1">
        <v>51.66</v>
      </c>
      <c r="H88" s="1">
        <f>1+COUNTIFS(A:A,A88,G:G,"&gt;"&amp;G88)</f>
        <v>6</v>
      </c>
      <c r="I88" s="2">
        <f>AVERAGEIF(A:A,A88,G:G)</f>
        <v>48.055714285714281</v>
      </c>
      <c r="J88" s="2">
        <f t="shared" si="40"/>
        <v>3.6042857142857159</v>
      </c>
      <c r="K88" s="2">
        <f t="shared" si="41"/>
        <v>93.604285714285709</v>
      </c>
      <c r="L88" s="2">
        <f t="shared" si="42"/>
        <v>274.85869874174801</v>
      </c>
      <c r="M88" s="2">
        <f>SUMIF(A:A,A88,L:L)</f>
        <v>4476.4109729006468</v>
      </c>
      <c r="N88" s="3">
        <f t="shared" si="43"/>
        <v>6.1401578274580031E-2</v>
      </c>
      <c r="O88" s="6">
        <f t="shared" si="44"/>
        <v>16.286226316986959</v>
      </c>
      <c r="P88" s="3">
        <f t="shared" si="45"/>
        <v>6.1401578274580031E-2</v>
      </c>
      <c r="Q88" s="3">
        <f>IF(ISNUMBER(P88),SUMIF(A:A,A88,P:P),"")</f>
        <v>0.84834581059536285</v>
      </c>
      <c r="R88" s="3">
        <f t="shared" si="46"/>
        <v>7.2378006124046101E-2</v>
      </c>
      <c r="S88" s="7">
        <f t="shared" si="47"/>
        <v>13.816351866423833</v>
      </c>
    </row>
    <row r="89" spans="1:19" x14ac:dyDescent="0.3">
      <c r="A89" s="1">
        <v>31</v>
      </c>
      <c r="B89" s="5">
        <v>0.70833333333333337</v>
      </c>
      <c r="C89" s="1" t="s">
        <v>19</v>
      </c>
      <c r="D89" s="1">
        <v>7</v>
      </c>
      <c r="E89" s="1">
        <v>7</v>
      </c>
      <c r="F89" s="1" t="s">
        <v>96</v>
      </c>
      <c r="G89" s="1">
        <v>49.77</v>
      </c>
      <c r="H89" s="1">
        <f>1+COUNTIFS(A:A,A89,G:G,"&gt;"&amp;G89)</f>
        <v>7</v>
      </c>
      <c r="I89" s="2">
        <f>AVERAGEIF(A:A,A89,G:G)</f>
        <v>48.055714285714281</v>
      </c>
      <c r="J89" s="2">
        <f t="shared" si="40"/>
        <v>1.7142857142857224</v>
      </c>
      <c r="K89" s="2">
        <f t="shared" si="41"/>
        <v>91.714285714285722</v>
      </c>
      <c r="L89" s="2">
        <f t="shared" si="42"/>
        <v>245.39205176513366</v>
      </c>
      <c r="M89" s="2">
        <f>SUMIF(A:A,A89,L:L)</f>
        <v>4476.4109729006468</v>
      </c>
      <c r="N89" s="3">
        <f t="shared" si="43"/>
        <v>5.4818928210723088E-2</v>
      </c>
      <c r="O89" s="6">
        <f t="shared" si="44"/>
        <v>18.241874342307749</v>
      </c>
      <c r="P89" s="3">
        <f t="shared" si="45"/>
        <v>5.4818928210723088E-2</v>
      </c>
      <c r="Q89" s="3">
        <f>IF(ISNUMBER(P89),SUMIF(A:A,A89,P:P),"")</f>
        <v>0.84834581059536285</v>
      </c>
      <c r="R89" s="3">
        <f t="shared" si="46"/>
        <v>6.4618611332861495E-2</v>
      </c>
      <c r="S89" s="7">
        <f t="shared" si="47"/>
        <v>15.47541767570382</v>
      </c>
    </row>
    <row r="90" spans="1:19" x14ac:dyDescent="0.3">
      <c r="A90" s="1">
        <v>31</v>
      </c>
      <c r="B90" s="5">
        <v>0.70833333333333337</v>
      </c>
      <c r="C90" s="1" t="s">
        <v>19</v>
      </c>
      <c r="D90" s="1">
        <v>7</v>
      </c>
      <c r="E90" s="1">
        <v>11</v>
      </c>
      <c r="F90" s="1" t="s">
        <v>99</v>
      </c>
      <c r="G90" s="1">
        <v>47.51</v>
      </c>
      <c r="H90" s="1">
        <f>1+COUNTIFS(A:A,A90,G:G,"&gt;"&amp;G90)</f>
        <v>8</v>
      </c>
      <c r="I90" s="2">
        <f>AVERAGEIF(A:A,A90,G:G)</f>
        <v>48.055714285714281</v>
      </c>
      <c r="J90" s="2">
        <f t="shared" si="40"/>
        <v>-0.54571428571428271</v>
      </c>
      <c r="K90" s="2">
        <f t="shared" si="41"/>
        <v>89.454285714285717</v>
      </c>
      <c r="L90" s="2">
        <f t="shared" si="42"/>
        <v>214.27433704964537</v>
      </c>
      <c r="M90" s="2">
        <f>SUMIF(A:A,A90,L:L)</f>
        <v>4476.4109729006468</v>
      </c>
      <c r="N90" s="3">
        <f t="shared" si="43"/>
        <v>4.7867440757075712E-2</v>
      </c>
      <c r="O90" s="6">
        <f t="shared" si="44"/>
        <v>20.891027056886912</v>
      </c>
      <c r="P90" s="3">
        <f t="shared" si="45"/>
        <v>4.7867440757075712E-2</v>
      </c>
      <c r="Q90" s="3">
        <f>IF(ISNUMBER(P90),SUMIF(A:A,A90,P:P),"")</f>
        <v>0.84834581059536285</v>
      </c>
      <c r="R90" s="3">
        <f t="shared" si="46"/>
        <v>5.642444408782156E-2</v>
      </c>
      <c r="S90" s="7">
        <f t="shared" si="47"/>
        <v>17.722815282744385</v>
      </c>
    </row>
    <row r="91" spans="1:19" x14ac:dyDescent="0.3">
      <c r="A91" s="1">
        <v>31</v>
      </c>
      <c r="B91" s="5">
        <v>0.70833333333333337</v>
      </c>
      <c r="C91" s="1" t="s">
        <v>19</v>
      </c>
      <c r="D91" s="1">
        <v>7</v>
      </c>
      <c r="E91" s="1">
        <v>10</v>
      </c>
      <c r="F91" s="1" t="s">
        <v>98</v>
      </c>
      <c r="G91" s="1">
        <v>46.35</v>
      </c>
      <c r="H91" s="1">
        <f>1+COUNTIFS(A:A,A91,G:G,"&gt;"&amp;G91)</f>
        <v>9</v>
      </c>
      <c r="I91" s="2">
        <f>AVERAGEIF(A:A,A91,G:G)</f>
        <v>48.055714285714281</v>
      </c>
      <c r="J91" s="2">
        <f t="shared" si="40"/>
        <v>-1.7057142857142793</v>
      </c>
      <c r="K91" s="2">
        <f t="shared" si="41"/>
        <v>88.294285714285721</v>
      </c>
      <c r="L91" s="2">
        <f t="shared" si="42"/>
        <v>199.8679988417621</v>
      </c>
      <c r="M91" s="2">
        <f>SUMIF(A:A,A91,L:L)</f>
        <v>4476.4109729006468</v>
      </c>
      <c r="N91" s="3">
        <f t="shared" si="43"/>
        <v>4.4649162029966757E-2</v>
      </c>
      <c r="O91" s="6">
        <f t="shared" si="44"/>
        <v>22.396836906565895</v>
      </c>
      <c r="P91" s="3" t="str">
        <f t="shared" si="45"/>
        <v/>
      </c>
      <c r="Q91" s="3" t="str">
        <f>IF(ISNUMBER(P91),SUMIF(A:A,A91,P:P),"")</f>
        <v/>
      </c>
      <c r="R91" s="3" t="str">
        <f t="shared" si="46"/>
        <v/>
      </c>
      <c r="S91" s="7" t="str">
        <f t="shared" si="47"/>
        <v/>
      </c>
    </row>
    <row r="92" spans="1:19" x14ac:dyDescent="0.3">
      <c r="A92" s="1">
        <v>31</v>
      </c>
      <c r="B92" s="5">
        <v>0.70833333333333337</v>
      </c>
      <c r="C92" s="1" t="s">
        <v>19</v>
      </c>
      <c r="D92" s="1">
        <v>7</v>
      </c>
      <c r="E92" s="1">
        <v>6</v>
      </c>
      <c r="F92" s="1" t="s">
        <v>95</v>
      </c>
      <c r="G92" s="1">
        <v>46.09</v>
      </c>
      <c r="H92" s="1">
        <f>1+COUNTIFS(A:A,A92,G:G,"&gt;"&amp;G92)</f>
        <v>10</v>
      </c>
      <c r="I92" s="2">
        <f>AVERAGEIF(A:A,A92,G:G)</f>
        <v>48.055714285714281</v>
      </c>
      <c r="J92" s="2">
        <f t="shared" si="40"/>
        <v>-1.9657142857142773</v>
      </c>
      <c r="K92" s="2">
        <f t="shared" si="41"/>
        <v>88.034285714285716</v>
      </c>
      <c r="L92" s="2">
        <f t="shared" si="42"/>
        <v>196.77425202592508</v>
      </c>
      <c r="M92" s="2">
        <f>SUMIF(A:A,A92,L:L)</f>
        <v>4476.4109729006468</v>
      </c>
      <c r="N92" s="3">
        <f t="shared" si="43"/>
        <v>4.3958039871039439E-2</v>
      </c>
      <c r="O92" s="6">
        <f t="shared" si="44"/>
        <v>22.748967036149008</v>
      </c>
      <c r="P92" s="3" t="str">
        <f t="shared" si="45"/>
        <v/>
      </c>
      <c r="Q92" s="3" t="str">
        <f>IF(ISNUMBER(P92),SUMIF(A:A,A92,P:P),"")</f>
        <v/>
      </c>
      <c r="R92" s="3" t="str">
        <f t="shared" si="46"/>
        <v/>
      </c>
      <c r="S92" s="7" t="str">
        <f t="shared" si="47"/>
        <v/>
      </c>
    </row>
    <row r="93" spans="1:19" x14ac:dyDescent="0.3">
      <c r="A93" s="1">
        <v>31</v>
      </c>
      <c r="B93" s="5">
        <v>0.70833333333333337</v>
      </c>
      <c r="C93" s="1" t="s">
        <v>19</v>
      </c>
      <c r="D93" s="1">
        <v>7</v>
      </c>
      <c r="E93" s="1">
        <v>15</v>
      </c>
      <c r="F93" s="1" t="s">
        <v>102</v>
      </c>
      <c r="G93" s="1">
        <v>32.68</v>
      </c>
      <c r="H93" s="1">
        <f>1+COUNTIFS(A:A,A93,G:G,"&gt;"&amp;G93)</f>
        <v>11</v>
      </c>
      <c r="I93" s="2">
        <f>AVERAGEIF(A:A,A93,G:G)</f>
        <v>48.055714285714281</v>
      </c>
      <c r="J93" s="2">
        <f t="shared" si="40"/>
        <v>-15.375714285714281</v>
      </c>
      <c r="K93" s="2">
        <f t="shared" si="41"/>
        <v>74.624285714285719</v>
      </c>
      <c r="L93" s="2">
        <f t="shared" si="42"/>
        <v>88.010589534444421</v>
      </c>
      <c r="M93" s="2">
        <f>SUMIF(A:A,A93,L:L)</f>
        <v>4476.4109729006468</v>
      </c>
      <c r="N93" s="3">
        <f t="shared" si="43"/>
        <v>1.966097171757554E-2</v>
      </c>
      <c r="O93" s="6">
        <f t="shared" si="44"/>
        <v>50.862185977617251</v>
      </c>
      <c r="P93" s="3" t="str">
        <f t="shared" si="45"/>
        <v/>
      </c>
      <c r="Q93" s="3" t="str">
        <f>IF(ISNUMBER(P93),SUMIF(A:A,A93,P:P),"")</f>
        <v/>
      </c>
      <c r="R93" s="3" t="str">
        <f t="shared" si="46"/>
        <v/>
      </c>
      <c r="S93" s="7" t="str">
        <f t="shared" si="47"/>
        <v/>
      </c>
    </row>
    <row r="94" spans="1:19" x14ac:dyDescent="0.3">
      <c r="A94" s="1">
        <v>31</v>
      </c>
      <c r="B94" s="5">
        <v>0.70833333333333337</v>
      </c>
      <c r="C94" s="1" t="s">
        <v>19</v>
      </c>
      <c r="D94" s="1">
        <v>7</v>
      </c>
      <c r="E94" s="1">
        <v>12</v>
      </c>
      <c r="F94" s="1" t="s">
        <v>100</v>
      </c>
      <c r="G94" s="1">
        <v>31.78</v>
      </c>
      <c r="H94" s="1">
        <f>1+COUNTIFS(A:A,A94,G:G,"&gt;"&amp;G94)</f>
        <v>12</v>
      </c>
      <c r="I94" s="2">
        <f>AVERAGEIF(A:A,A94,G:G)</f>
        <v>48.055714285714281</v>
      </c>
      <c r="J94" s="2">
        <f t="shared" si="40"/>
        <v>-16.27571428571428</v>
      </c>
      <c r="K94" s="2">
        <f t="shared" si="41"/>
        <v>73.724285714285713</v>
      </c>
      <c r="L94" s="2">
        <f t="shared" si="42"/>
        <v>83.384058237083778</v>
      </c>
      <c r="M94" s="2">
        <f>SUMIF(A:A,A94,L:L)</f>
        <v>4476.4109729006468</v>
      </c>
      <c r="N94" s="3">
        <f t="shared" si="43"/>
        <v>1.8627435850254868E-2</v>
      </c>
      <c r="O94" s="6">
        <f t="shared" si="44"/>
        <v>53.684254131323051</v>
      </c>
      <c r="P94" s="3" t="str">
        <f t="shared" si="45"/>
        <v/>
      </c>
      <c r="Q94" s="3" t="str">
        <f>IF(ISNUMBER(P94),SUMIF(A:A,A94,P:P),"")</f>
        <v/>
      </c>
      <c r="R94" s="3" t="str">
        <f t="shared" si="46"/>
        <v/>
      </c>
      <c r="S94" s="7" t="str">
        <f t="shared" si="47"/>
        <v/>
      </c>
    </row>
    <row r="95" spans="1:19" x14ac:dyDescent="0.3">
      <c r="A95" s="1">
        <v>31</v>
      </c>
      <c r="B95" s="5">
        <v>0.70833333333333337</v>
      </c>
      <c r="C95" s="1" t="s">
        <v>19</v>
      </c>
      <c r="D95" s="1">
        <v>7</v>
      </c>
      <c r="E95" s="1">
        <v>14</v>
      </c>
      <c r="F95" s="1" t="s">
        <v>101</v>
      </c>
      <c r="G95" s="1">
        <v>27.73</v>
      </c>
      <c r="H95" s="1">
        <f>1+COUNTIFS(A:A,A95,G:G,"&gt;"&amp;G95)</f>
        <v>13</v>
      </c>
      <c r="I95" s="2">
        <f>AVERAGEIF(A:A,A95,G:G)</f>
        <v>48.055714285714281</v>
      </c>
      <c r="J95" s="2">
        <f t="shared" si="40"/>
        <v>-20.32571428571428</v>
      </c>
      <c r="K95" s="2">
        <f t="shared" si="41"/>
        <v>69.674285714285716</v>
      </c>
      <c r="L95" s="2">
        <f t="shared" si="42"/>
        <v>65.395741578013286</v>
      </c>
      <c r="M95" s="2">
        <f>SUMIF(A:A,A95,L:L)</f>
        <v>4476.4109729006468</v>
      </c>
      <c r="N95" s="3">
        <f t="shared" si="43"/>
        <v>1.4608967311961938E-2</v>
      </c>
      <c r="O95" s="6">
        <f t="shared" si="44"/>
        <v>68.45110805205185</v>
      </c>
      <c r="P95" s="3" t="str">
        <f t="shared" si="45"/>
        <v/>
      </c>
      <c r="Q95" s="3" t="str">
        <f>IF(ISNUMBER(P95),SUMIF(A:A,A95,P:P),"")</f>
        <v/>
      </c>
      <c r="R95" s="3" t="str">
        <f t="shared" si="46"/>
        <v/>
      </c>
      <c r="S95" s="7" t="str">
        <f t="shared" si="47"/>
        <v/>
      </c>
    </row>
    <row r="96" spans="1:19" x14ac:dyDescent="0.3">
      <c r="A96" s="1">
        <v>31</v>
      </c>
      <c r="B96" s="5">
        <v>0.70833333333333337</v>
      </c>
      <c r="C96" s="1" t="s">
        <v>19</v>
      </c>
      <c r="D96" s="1">
        <v>7</v>
      </c>
      <c r="E96" s="1">
        <v>16</v>
      </c>
      <c r="F96" s="1" t="s">
        <v>103</v>
      </c>
      <c r="G96" s="1">
        <v>21.66</v>
      </c>
      <c r="H96" s="1">
        <f>1+COUNTIFS(A:A,A96,G:G,"&gt;"&amp;G96)</f>
        <v>14</v>
      </c>
      <c r="I96" s="2">
        <f>AVERAGEIF(A:A,A96,G:G)</f>
        <v>48.055714285714281</v>
      </c>
      <c r="J96" s="2">
        <f t="shared" si="40"/>
        <v>-26.395714285714281</v>
      </c>
      <c r="K96" s="2">
        <f t="shared" si="41"/>
        <v>63.604285714285723</v>
      </c>
      <c r="L96" s="2">
        <f t="shared" si="42"/>
        <v>45.433837320042983</v>
      </c>
      <c r="M96" s="2">
        <f>SUMIF(A:A,A96,L:L)</f>
        <v>4476.4109729006468</v>
      </c>
      <c r="N96" s="3">
        <f t="shared" si="43"/>
        <v>1.0149612623838813E-2</v>
      </c>
      <c r="O96" s="6">
        <f t="shared" si="44"/>
        <v>98.525927743415437</v>
      </c>
      <c r="P96" s="3" t="str">
        <f t="shared" si="45"/>
        <v/>
      </c>
      <c r="Q96" s="3" t="str">
        <f>IF(ISNUMBER(P96),SUMIF(A:A,A96,P:P),"")</f>
        <v/>
      </c>
      <c r="R96" s="3" t="str">
        <f t="shared" si="46"/>
        <v/>
      </c>
      <c r="S96" s="7" t="str">
        <f t="shared" si="47"/>
        <v/>
      </c>
    </row>
  </sheetData>
  <autoFilter ref="A7:S21" xr:uid="{00000000-0009-0000-0000-000000000000}"/>
  <sortState xmlns:xlrd2="http://schemas.microsoft.com/office/spreadsheetml/2017/richdata2" ref="A8:T96">
    <sortCondition ref="B8:B96"/>
    <sortCondition ref="H8:H9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3:G1048576 G7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2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29072022 -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2022-07-28T23:32:06Z</cp:lastPrinted>
  <dcterms:created xsi:type="dcterms:W3CDTF">2016-03-11T05:58:01Z</dcterms:created>
  <dcterms:modified xsi:type="dcterms:W3CDTF">2022-07-28T23:35:06Z</dcterms:modified>
</cp:coreProperties>
</file>