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4B894B5-0080-4A2E-BC71-855C3D805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5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15062022 - PREMIUM'!$A$7:$S$16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I50" i="1"/>
  <c r="J50" i="1" s="1"/>
  <c r="K50" i="1" s="1"/>
  <c r="L50" i="1" s="1"/>
  <c r="H52" i="1"/>
  <c r="I52" i="1"/>
  <c r="J52" i="1" s="1"/>
  <c r="K52" i="1" s="1"/>
  <c r="L52" i="1" s="1"/>
  <c r="H51" i="1"/>
  <c r="I51" i="1"/>
  <c r="J51" i="1" s="1"/>
  <c r="K51" i="1" s="1"/>
  <c r="L51" i="1" s="1"/>
  <c r="H48" i="1"/>
  <c r="I48" i="1"/>
  <c r="J48" i="1" s="1"/>
  <c r="K48" i="1" s="1"/>
  <c r="L48" i="1" s="1"/>
  <c r="H56" i="1"/>
  <c r="I56" i="1"/>
  <c r="J56" i="1" s="1"/>
  <c r="K56" i="1" s="1"/>
  <c r="L56" i="1" s="1"/>
  <c r="H47" i="1"/>
  <c r="I47" i="1"/>
  <c r="J47" i="1" s="1"/>
  <c r="K47" i="1" s="1"/>
  <c r="L47" i="1" s="1"/>
  <c r="H53" i="1"/>
  <c r="I53" i="1"/>
  <c r="J53" i="1" s="1"/>
  <c r="K53" i="1" s="1"/>
  <c r="L53" i="1" s="1"/>
  <c r="H46" i="1"/>
  <c r="I46" i="1"/>
  <c r="J46" i="1" s="1"/>
  <c r="K46" i="1" s="1"/>
  <c r="L46" i="1" s="1"/>
  <c r="H49" i="1"/>
  <c r="I49" i="1"/>
  <c r="J49" i="1" s="1"/>
  <c r="K49" i="1" s="1"/>
  <c r="L49" i="1" s="1"/>
  <c r="H54" i="1"/>
  <c r="I54" i="1"/>
  <c r="J54" i="1" s="1"/>
  <c r="K54" i="1" s="1"/>
  <c r="L54" i="1" s="1"/>
  <c r="H55" i="1"/>
  <c r="I55" i="1"/>
  <c r="J55" i="1" s="1"/>
  <c r="K55" i="1" s="1"/>
  <c r="L55" i="1" s="1"/>
  <c r="H40" i="1"/>
  <c r="I40" i="1"/>
  <c r="J40" i="1" s="1"/>
  <c r="K40" i="1" s="1"/>
  <c r="L40" i="1" s="1"/>
  <c r="H41" i="1"/>
  <c r="I41" i="1"/>
  <c r="J41" i="1" s="1"/>
  <c r="K41" i="1" s="1"/>
  <c r="L41" i="1" s="1"/>
  <c r="H44" i="1"/>
  <c r="I44" i="1"/>
  <c r="J44" i="1" s="1"/>
  <c r="K44" i="1" s="1"/>
  <c r="L44" i="1" s="1"/>
  <c r="H42" i="1"/>
  <c r="I42" i="1"/>
  <c r="J42" i="1" s="1"/>
  <c r="K42" i="1" s="1"/>
  <c r="L42" i="1" s="1"/>
  <c r="H37" i="1"/>
  <c r="I37" i="1"/>
  <c r="J37" i="1" s="1"/>
  <c r="K37" i="1" s="1"/>
  <c r="L37" i="1" s="1"/>
  <c r="H38" i="1"/>
  <c r="I38" i="1"/>
  <c r="J38" i="1" s="1"/>
  <c r="K38" i="1" s="1"/>
  <c r="L38" i="1" s="1"/>
  <c r="H39" i="1"/>
  <c r="I39" i="1"/>
  <c r="J39" i="1" s="1"/>
  <c r="K39" i="1" s="1"/>
  <c r="L39" i="1" s="1"/>
  <c r="H43" i="1"/>
  <c r="I43" i="1"/>
  <c r="J43" i="1" s="1"/>
  <c r="K43" i="1" s="1"/>
  <c r="L43" i="1" s="1"/>
  <c r="H45" i="1"/>
  <c r="I45" i="1"/>
  <c r="J45" i="1" s="1"/>
  <c r="K45" i="1" s="1"/>
  <c r="L45" i="1" s="1"/>
  <c r="H28" i="1"/>
  <c r="I28" i="1"/>
  <c r="J28" i="1" s="1"/>
  <c r="K28" i="1" s="1"/>
  <c r="L28" i="1" s="1"/>
  <c r="H27" i="1"/>
  <c r="I27" i="1"/>
  <c r="J27" i="1" s="1"/>
  <c r="K27" i="1" s="1"/>
  <c r="L27" i="1" s="1"/>
  <c r="H30" i="1"/>
  <c r="I30" i="1"/>
  <c r="J30" i="1" s="1"/>
  <c r="K30" i="1" s="1"/>
  <c r="L30" i="1" s="1"/>
  <c r="H34" i="1"/>
  <c r="I34" i="1"/>
  <c r="J34" i="1" s="1"/>
  <c r="K34" i="1" s="1"/>
  <c r="L34" i="1" s="1"/>
  <c r="H31" i="1"/>
  <c r="I31" i="1"/>
  <c r="J31" i="1" s="1"/>
  <c r="K31" i="1" s="1"/>
  <c r="L31" i="1" s="1"/>
  <c r="H29" i="1"/>
  <c r="I29" i="1"/>
  <c r="J29" i="1" s="1"/>
  <c r="K29" i="1" s="1"/>
  <c r="L29" i="1" s="1"/>
  <c r="H36" i="1"/>
  <c r="I36" i="1"/>
  <c r="J36" i="1" s="1"/>
  <c r="K36" i="1" s="1"/>
  <c r="L36" i="1" s="1"/>
  <c r="H32" i="1"/>
  <c r="I32" i="1"/>
  <c r="J32" i="1" s="1"/>
  <c r="K32" i="1" s="1"/>
  <c r="L32" i="1" s="1"/>
  <c r="H35" i="1"/>
  <c r="I35" i="1"/>
  <c r="J35" i="1" s="1"/>
  <c r="K35" i="1" s="1"/>
  <c r="L35" i="1" s="1"/>
  <c r="H33" i="1"/>
  <c r="I33" i="1"/>
  <c r="J33" i="1" s="1"/>
  <c r="K33" i="1" s="1"/>
  <c r="L33" i="1" s="1"/>
  <c r="H14" i="1"/>
  <c r="I14" i="1"/>
  <c r="J14" i="1" s="1"/>
  <c r="K14" i="1" s="1"/>
  <c r="L14" i="1" s="1"/>
  <c r="H13" i="1"/>
  <c r="I13" i="1"/>
  <c r="J13" i="1" s="1"/>
  <c r="K13" i="1" s="1"/>
  <c r="L13" i="1" s="1"/>
  <c r="H12" i="1"/>
  <c r="I12" i="1"/>
  <c r="J12" i="1" s="1"/>
  <c r="K12" i="1" s="1"/>
  <c r="L12" i="1" s="1"/>
  <c r="H15" i="1"/>
  <c r="I15" i="1"/>
  <c r="J15" i="1" s="1"/>
  <c r="K15" i="1" s="1"/>
  <c r="L15" i="1" s="1"/>
  <c r="H9" i="1"/>
  <c r="I9" i="1"/>
  <c r="J9" i="1" s="1"/>
  <c r="K9" i="1" s="1"/>
  <c r="L9" i="1" s="1"/>
  <c r="H11" i="1"/>
  <c r="I11" i="1"/>
  <c r="J11" i="1" s="1"/>
  <c r="K11" i="1" s="1"/>
  <c r="L11" i="1" s="1"/>
  <c r="H8" i="1"/>
  <c r="I8" i="1"/>
  <c r="J8" i="1" s="1"/>
  <c r="K8" i="1" s="1"/>
  <c r="L8" i="1" s="1"/>
  <c r="H10" i="1"/>
  <c r="I10" i="1"/>
  <c r="J10" i="1" s="1"/>
  <c r="K10" i="1" s="1"/>
  <c r="L10" i="1" s="1"/>
  <c r="H16" i="1"/>
  <c r="I16" i="1"/>
  <c r="J16" i="1" s="1"/>
  <c r="K16" i="1" s="1"/>
  <c r="L16" i="1" s="1"/>
  <c r="H23" i="1"/>
  <c r="I23" i="1"/>
  <c r="J23" i="1" s="1"/>
  <c r="K23" i="1" s="1"/>
  <c r="L23" i="1" s="1"/>
  <c r="H25" i="1"/>
  <c r="I25" i="1"/>
  <c r="J25" i="1" s="1"/>
  <c r="K25" i="1" s="1"/>
  <c r="L25" i="1" s="1"/>
  <c r="H22" i="1"/>
  <c r="I22" i="1"/>
  <c r="J22" i="1" s="1"/>
  <c r="K22" i="1" s="1"/>
  <c r="L22" i="1" s="1"/>
  <c r="H18" i="1"/>
  <c r="I18" i="1"/>
  <c r="J18" i="1" s="1"/>
  <c r="K18" i="1" s="1"/>
  <c r="L18" i="1" s="1"/>
  <c r="H21" i="1"/>
  <c r="I21" i="1"/>
  <c r="J21" i="1" s="1"/>
  <c r="K21" i="1" s="1"/>
  <c r="L21" i="1" s="1"/>
  <c r="H19" i="1"/>
  <c r="I19" i="1"/>
  <c r="J19" i="1" s="1"/>
  <c r="K19" i="1" s="1"/>
  <c r="L19" i="1" s="1"/>
  <c r="H17" i="1"/>
  <c r="I17" i="1"/>
  <c r="J17" i="1" s="1"/>
  <c r="K17" i="1" s="1"/>
  <c r="L17" i="1" s="1"/>
  <c r="H20" i="1"/>
  <c r="I20" i="1"/>
  <c r="J20" i="1" s="1"/>
  <c r="K20" i="1" s="1"/>
  <c r="L20" i="1" s="1"/>
  <c r="H26" i="1"/>
  <c r="I26" i="1"/>
  <c r="J26" i="1" s="1"/>
  <c r="K26" i="1" s="1"/>
  <c r="L26" i="1" s="1"/>
  <c r="H24" i="1"/>
  <c r="I24" i="1"/>
  <c r="J24" i="1" s="1"/>
  <c r="K24" i="1" s="1"/>
  <c r="L24" i="1" s="1"/>
  <c r="M47" i="1" l="1"/>
  <c r="N47" i="1" s="1"/>
  <c r="O47" i="1" s="1"/>
  <c r="P47" i="1" s="1"/>
  <c r="M54" i="1"/>
  <c r="N54" i="1" s="1"/>
  <c r="O54" i="1" s="1"/>
  <c r="P54" i="1" s="1"/>
  <c r="M56" i="1"/>
  <c r="N56" i="1" s="1"/>
  <c r="O56" i="1" s="1"/>
  <c r="P56" i="1" s="1"/>
  <c r="M49" i="1"/>
  <c r="N49" i="1" s="1"/>
  <c r="O49" i="1" s="1"/>
  <c r="P49" i="1" s="1"/>
  <c r="M46" i="1"/>
  <c r="N46" i="1" s="1"/>
  <c r="O46" i="1" s="1"/>
  <c r="P46" i="1" s="1"/>
  <c r="M53" i="1"/>
  <c r="N53" i="1" s="1"/>
  <c r="O53" i="1" s="1"/>
  <c r="P53" i="1" s="1"/>
  <c r="M55" i="1"/>
  <c r="N55" i="1" s="1"/>
  <c r="O55" i="1" s="1"/>
  <c r="P55" i="1" s="1"/>
  <c r="M52" i="1"/>
  <c r="N52" i="1" s="1"/>
  <c r="O52" i="1" s="1"/>
  <c r="P52" i="1" s="1"/>
  <c r="M50" i="1"/>
  <c r="N50" i="1" s="1"/>
  <c r="O50" i="1" s="1"/>
  <c r="P50" i="1" s="1"/>
  <c r="M48" i="1"/>
  <c r="N48" i="1" s="1"/>
  <c r="O48" i="1" s="1"/>
  <c r="P48" i="1" s="1"/>
  <c r="M51" i="1"/>
  <c r="N51" i="1" s="1"/>
  <c r="O51" i="1" s="1"/>
  <c r="P51" i="1" s="1"/>
  <c r="M40" i="1"/>
  <c r="N40" i="1" s="1"/>
  <c r="O40" i="1" s="1"/>
  <c r="P40" i="1" s="1"/>
  <c r="M44" i="1"/>
  <c r="N44" i="1" s="1"/>
  <c r="O44" i="1" s="1"/>
  <c r="P44" i="1" s="1"/>
  <c r="M38" i="1"/>
  <c r="N38" i="1" s="1"/>
  <c r="O38" i="1" s="1"/>
  <c r="P38" i="1" s="1"/>
  <c r="M41" i="1"/>
  <c r="N41" i="1" s="1"/>
  <c r="O41" i="1" s="1"/>
  <c r="P41" i="1" s="1"/>
  <c r="M42" i="1"/>
  <c r="N42" i="1" s="1"/>
  <c r="O42" i="1" s="1"/>
  <c r="P42" i="1" s="1"/>
  <c r="M37" i="1"/>
  <c r="N37" i="1" s="1"/>
  <c r="O37" i="1" s="1"/>
  <c r="P37" i="1" s="1"/>
  <c r="M39" i="1"/>
  <c r="N39" i="1" s="1"/>
  <c r="O39" i="1" s="1"/>
  <c r="P39" i="1" s="1"/>
  <c r="M45" i="1"/>
  <c r="N45" i="1" s="1"/>
  <c r="O45" i="1" s="1"/>
  <c r="P45" i="1" s="1"/>
  <c r="M43" i="1"/>
  <c r="N43" i="1" s="1"/>
  <c r="O43" i="1" s="1"/>
  <c r="P43" i="1" s="1"/>
  <c r="M31" i="1"/>
  <c r="N31" i="1" s="1"/>
  <c r="O31" i="1" s="1"/>
  <c r="P31" i="1" s="1"/>
  <c r="M29" i="1"/>
  <c r="N29" i="1" s="1"/>
  <c r="O29" i="1" s="1"/>
  <c r="P29" i="1" s="1"/>
  <c r="M35" i="1"/>
  <c r="N35" i="1" s="1"/>
  <c r="O35" i="1" s="1"/>
  <c r="P35" i="1" s="1"/>
  <c r="M36" i="1"/>
  <c r="N36" i="1" s="1"/>
  <c r="O36" i="1" s="1"/>
  <c r="P36" i="1" s="1"/>
  <c r="M33" i="1"/>
  <c r="N33" i="1" s="1"/>
  <c r="O33" i="1" s="1"/>
  <c r="P33" i="1" s="1"/>
  <c r="M32" i="1"/>
  <c r="N32" i="1" s="1"/>
  <c r="O32" i="1" s="1"/>
  <c r="P32" i="1" s="1"/>
  <c r="M30" i="1"/>
  <c r="N30" i="1" s="1"/>
  <c r="O30" i="1" s="1"/>
  <c r="P30" i="1" s="1"/>
  <c r="M27" i="1"/>
  <c r="N27" i="1" s="1"/>
  <c r="O27" i="1" s="1"/>
  <c r="P27" i="1" s="1"/>
  <c r="M34" i="1"/>
  <c r="N34" i="1" s="1"/>
  <c r="O34" i="1" s="1"/>
  <c r="P34" i="1" s="1"/>
  <c r="M28" i="1"/>
  <c r="N28" i="1" s="1"/>
  <c r="O28" i="1" s="1"/>
  <c r="P28" i="1" s="1"/>
  <c r="M24" i="1"/>
  <c r="N24" i="1" s="1"/>
  <c r="O24" i="1" s="1"/>
  <c r="P24" i="1" s="1"/>
  <c r="M13" i="1"/>
  <c r="N13" i="1" s="1"/>
  <c r="O13" i="1" s="1"/>
  <c r="P13" i="1" s="1"/>
  <c r="M20" i="1"/>
  <c r="N20" i="1" s="1"/>
  <c r="O20" i="1" s="1"/>
  <c r="P20" i="1" s="1"/>
  <c r="M26" i="1"/>
  <c r="N26" i="1" s="1"/>
  <c r="O26" i="1" s="1"/>
  <c r="P26" i="1" s="1"/>
  <c r="M19" i="1"/>
  <c r="N19" i="1" s="1"/>
  <c r="O19" i="1" s="1"/>
  <c r="P19" i="1" s="1"/>
  <c r="M25" i="1"/>
  <c r="N25" i="1" s="1"/>
  <c r="O25" i="1" s="1"/>
  <c r="P25" i="1" s="1"/>
  <c r="M23" i="1"/>
  <c r="N23" i="1" s="1"/>
  <c r="O23" i="1" s="1"/>
  <c r="P23" i="1" s="1"/>
  <c r="M17" i="1"/>
  <c r="N17" i="1" s="1"/>
  <c r="O17" i="1" s="1"/>
  <c r="P17" i="1" s="1"/>
  <c r="M22" i="1"/>
  <c r="N22" i="1" s="1"/>
  <c r="O22" i="1" s="1"/>
  <c r="P22" i="1" s="1"/>
  <c r="M14" i="1"/>
  <c r="N14" i="1" s="1"/>
  <c r="O14" i="1" s="1"/>
  <c r="P14" i="1" s="1"/>
  <c r="M12" i="1"/>
  <c r="N12" i="1" s="1"/>
  <c r="O12" i="1" s="1"/>
  <c r="P12" i="1" s="1"/>
  <c r="M18" i="1"/>
  <c r="N18" i="1" s="1"/>
  <c r="O18" i="1" s="1"/>
  <c r="P18" i="1" s="1"/>
  <c r="M16" i="1"/>
  <c r="N16" i="1" s="1"/>
  <c r="O16" i="1" s="1"/>
  <c r="P16" i="1" s="1"/>
  <c r="M9" i="1"/>
  <c r="N9" i="1" s="1"/>
  <c r="O9" i="1" s="1"/>
  <c r="P9" i="1" s="1"/>
  <c r="M10" i="1"/>
  <c r="N10" i="1" s="1"/>
  <c r="O10" i="1" s="1"/>
  <c r="P10" i="1" s="1"/>
  <c r="M15" i="1"/>
  <c r="N15" i="1" s="1"/>
  <c r="O15" i="1" s="1"/>
  <c r="P15" i="1" s="1"/>
  <c r="M8" i="1"/>
  <c r="N8" i="1" s="1"/>
  <c r="O8" i="1" s="1"/>
  <c r="P8" i="1" s="1"/>
  <c r="M11" i="1"/>
  <c r="N11" i="1" s="1"/>
  <c r="O11" i="1" s="1"/>
  <c r="P11" i="1" s="1"/>
  <c r="M21" i="1"/>
  <c r="N21" i="1" s="1"/>
  <c r="O21" i="1" s="1"/>
  <c r="P21" i="1" s="1"/>
  <c r="Q55" i="1" l="1"/>
  <c r="R55" i="1" s="1"/>
  <c r="S55" i="1" s="1"/>
  <c r="Q46" i="1"/>
  <c r="R46" i="1" s="1"/>
  <c r="S46" i="1" s="1"/>
  <c r="Q49" i="1"/>
  <c r="R49" i="1" s="1"/>
  <c r="S49" i="1" s="1"/>
  <c r="Q53" i="1"/>
  <c r="R53" i="1" s="1"/>
  <c r="S53" i="1" s="1"/>
  <c r="Q52" i="1"/>
  <c r="R52" i="1" s="1"/>
  <c r="S52" i="1" s="1"/>
  <c r="Q50" i="1"/>
  <c r="R50" i="1" s="1"/>
  <c r="S50" i="1" s="1"/>
  <c r="Q54" i="1"/>
  <c r="R54" i="1" s="1"/>
  <c r="S54" i="1" s="1"/>
  <c r="Q51" i="1"/>
  <c r="R51" i="1" s="1"/>
  <c r="S51" i="1" s="1"/>
  <c r="Q56" i="1"/>
  <c r="R56" i="1" s="1"/>
  <c r="S56" i="1" s="1"/>
  <c r="Q47" i="1"/>
  <c r="R47" i="1" s="1"/>
  <c r="S47" i="1" s="1"/>
  <c r="Q48" i="1"/>
  <c r="R48" i="1" s="1"/>
  <c r="S48" i="1" s="1"/>
  <c r="Q43" i="1"/>
  <c r="R43" i="1" s="1"/>
  <c r="S43" i="1" s="1"/>
  <c r="Q45" i="1"/>
  <c r="R45" i="1" s="1"/>
  <c r="S45" i="1" s="1"/>
  <c r="Q38" i="1"/>
  <c r="R38" i="1" s="1"/>
  <c r="S38" i="1" s="1"/>
  <c r="Q42" i="1"/>
  <c r="R42" i="1" s="1"/>
  <c r="S42" i="1" s="1"/>
  <c r="Q40" i="1"/>
  <c r="R40" i="1" s="1"/>
  <c r="S40" i="1" s="1"/>
  <c r="Q41" i="1"/>
  <c r="R41" i="1" s="1"/>
  <c r="S41" i="1" s="1"/>
  <c r="Q39" i="1"/>
  <c r="R39" i="1" s="1"/>
  <c r="S39" i="1" s="1"/>
  <c r="Q44" i="1"/>
  <c r="R44" i="1" s="1"/>
  <c r="S44" i="1" s="1"/>
  <c r="Q37" i="1"/>
  <c r="R37" i="1" s="1"/>
  <c r="S37" i="1" s="1"/>
  <c r="Q31" i="1"/>
  <c r="R31" i="1" s="1"/>
  <c r="S31" i="1" s="1"/>
  <c r="Q32" i="1"/>
  <c r="R32" i="1" s="1"/>
  <c r="S32" i="1" s="1"/>
  <c r="Q33" i="1"/>
  <c r="R33" i="1" s="1"/>
  <c r="S33" i="1" s="1"/>
  <c r="Q35" i="1"/>
  <c r="R35" i="1" s="1"/>
  <c r="S35" i="1" s="1"/>
  <c r="Q28" i="1"/>
  <c r="R28" i="1" s="1"/>
  <c r="S28" i="1" s="1"/>
  <c r="Q27" i="1"/>
  <c r="R27" i="1" s="1"/>
  <c r="S27" i="1" s="1"/>
  <c r="Q30" i="1"/>
  <c r="R30" i="1" s="1"/>
  <c r="S30" i="1" s="1"/>
  <c r="Q34" i="1"/>
  <c r="R34" i="1" s="1"/>
  <c r="S34" i="1" s="1"/>
  <c r="Q29" i="1"/>
  <c r="R29" i="1" s="1"/>
  <c r="S29" i="1" s="1"/>
  <c r="Q36" i="1"/>
  <c r="R36" i="1" s="1"/>
  <c r="S36" i="1" s="1"/>
  <c r="Q24" i="1"/>
  <c r="R24" i="1" s="1"/>
  <c r="S24" i="1" s="1"/>
  <c r="Q18" i="1"/>
  <c r="R18" i="1" s="1"/>
  <c r="S18" i="1" s="1"/>
  <c r="Q12" i="1"/>
  <c r="R12" i="1" s="1"/>
  <c r="S12" i="1" s="1"/>
  <c r="Q15" i="1"/>
  <c r="R15" i="1" s="1"/>
  <c r="S15" i="1" s="1"/>
  <c r="Q26" i="1"/>
  <c r="R26" i="1" s="1"/>
  <c r="S26" i="1" s="1"/>
  <c r="Q21" i="1"/>
  <c r="R21" i="1" s="1"/>
  <c r="S21" i="1" s="1"/>
  <c r="Q9" i="1"/>
  <c r="R9" i="1" s="1"/>
  <c r="S9" i="1" s="1"/>
  <c r="Q16" i="1"/>
  <c r="R16" i="1" s="1"/>
  <c r="S16" i="1" s="1"/>
  <c r="Q25" i="1"/>
  <c r="R25" i="1" s="1"/>
  <c r="S25" i="1" s="1"/>
  <c r="Q10" i="1"/>
  <c r="R10" i="1" s="1"/>
  <c r="S10" i="1" s="1"/>
  <c r="Q20" i="1"/>
  <c r="R20" i="1" s="1"/>
  <c r="S20" i="1" s="1"/>
  <c r="Q22" i="1"/>
  <c r="R22" i="1" s="1"/>
  <c r="S22" i="1" s="1"/>
  <c r="Q11" i="1"/>
  <c r="R11" i="1" s="1"/>
  <c r="S11" i="1" s="1"/>
  <c r="Q23" i="1"/>
  <c r="R23" i="1" s="1"/>
  <c r="S23" i="1" s="1"/>
  <c r="Q13" i="1"/>
  <c r="R13" i="1" s="1"/>
  <c r="S13" i="1" s="1"/>
  <c r="Q14" i="1"/>
  <c r="R14" i="1" s="1"/>
  <c r="S14" i="1" s="1"/>
  <c r="Q8" i="1"/>
  <c r="R8" i="1" s="1"/>
  <c r="S8" i="1" s="1"/>
  <c r="Q19" i="1"/>
  <c r="R19" i="1" s="1"/>
  <c r="S19" i="1" s="1"/>
  <c r="Q17" i="1"/>
  <c r="R17" i="1" s="1"/>
  <c r="S17" i="1" s="1"/>
</calcChain>
</file>

<file path=xl/sharedStrings.xml><?xml version="1.0" encoding="utf-8"?>
<sst xmlns="http://schemas.openxmlformats.org/spreadsheetml/2006/main" count="117" uniqueCount="69">
  <si>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</si>
  <si>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</si>
  <si>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</si>
  <si>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</si>
  <si>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</si>
  <si>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</si>
  <si>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</si>
  <si>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</si>
  <si>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</si>
  <si>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</si>
  <si>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</si>
  <si>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</si>
  <si>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</si>
  <si>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</si>
  <si>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</si>
  <si>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</si>
  <si>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</si>
  <si>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</si>
  <si>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</si>
  <si>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Strathalbyn</t>
  </si>
  <si>
    <t xml:space="preserve">Eroki               </t>
  </si>
  <si>
    <t xml:space="preserve">Salute The Stars    </t>
  </si>
  <si>
    <t xml:space="preserve">Thirty Two Guns     </t>
  </si>
  <si>
    <t xml:space="preserve">French Horn         </t>
  </si>
  <si>
    <t xml:space="preserve">A Midnight Shadow   </t>
  </si>
  <si>
    <t xml:space="preserve">Cheniah             </t>
  </si>
  <si>
    <t xml:space="preserve">Club Queen          </t>
  </si>
  <si>
    <t xml:space="preserve">Hostess Susie       </t>
  </si>
  <si>
    <t xml:space="preserve">Rebecca Horse       </t>
  </si>
  <si>
    <t xml:space="preserve">Hallaroste          </t>
  </si>
  <si>
    <t xml:space="preserve">Sefton              </t>
  </si>
  <si>
    <t xml:space="preserve">Splashing Rossa     </t>
  </si>
  <si>
    <t xml:space="preserve">Ready Fora Moet     </t>
  </si>
  <si>
    <t xml:space="preserve">Sirmaze             </t>
  </si>
  <si>
    <t xml:space="preserve">Fight For Freedom   </t>
  </si>
  <si>
    <t xml:space="preserve">Sawtell             </t>
  </si>
  <si>
    <t xml:space="preserve">Littlebitfunny      </t>
  </si>
  <si>
    <t xml:space="preserve">Moss The Boss       </t>
  </si>
  <si>
    <t xml:space="preserve">Space Equity        </t>
  </si>
  <si>
    <t xml:space="preserve">Sitting Bull        </t>
  </si>
  <si>
    <t xml:space="preserve">Cartier Tiara       </t>
  </si>
  <si>
    <t xml:space="preserve">Marshall Dillon     </t>
  </si>
  <si>
    <t xml:space="preserve">Em Bryan            </t>
  </si>
  <si>
    <t xml:space="preserve">Beeokay             </t>
  </si>
  <si>
    <t xml:space="preserve">Liberty Blue        </t>
  </si>
  <si>
    <t xml:space="preserve">Decisive Heart      </t>
  </si>
  <si>
    <t xml:space="preserve">See You Later Now   </t>
  </si>
  <si>
    <t xml:space="preserve">Bitaequi            </t>
  </si>
  <si>
    <t xml:space="preserve">Celtic Belle        </t>
  </si>
  <si>
    <t xml:space="preserve">Rippa Eagle         </t>
  </si>
  <si>
    <t xml:space="preserve">Enzed Beer          </t>
  </si>
  <si>
    <t xml:space="preserve">Friendly Ghost      </t>
  </si>
  <si>
    <t xml:space="preserve">Keysor              </t>
  </si>
  <si>
    <t xml:space="preserve">Pivotal Force       </t>
  </si>
  <si>
    <t xml:space="preserve">Venusian            </t>
  </si>
  <si>
    <t xml:space="preserve">Utah Joe            </t>
  </si>
  <si>
    <t xml:space="preserve">Sand Cat            </t>
  </si>
  <si>
    <t xml:space="preserve">Oh Georgia          </t>
  </si>
  <si>
    <t xml:space="preserve">Order Is Restored   </t>
  </si>
  <si>
    <t xml:space="preserve">Table Of Wisdom     </t>
  </si>
  <si>
    <t xml:space="preserve">Go Boo Boo          </t>
  </si>
  <si>
    <t xml:space="preserve">More Shots          </t>
  </si>
  <si>
    <t xml:space="preserve">Mumbles             </t>
  </si>
  <si>
    <t xml:space="preserve">Tempting Belle      </t>
  </si>
  <si>
    <t xml:space="preserve">Equus Doro          </t>
  </si>
  <si>
    <t xml:space="preserve">Goodarchie          </t>
  </si>
  <si>
    <t xml:space="preserve">Zoustorm            </t>
  </si>
  <si>
    <t xml:space="preserve">Hilumiere           </t>
  </si>
  <si>
    <t xml:space="preserve">Tiza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</si>
</sst>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26201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D2FE6-9715-2F7E-1612-298F5675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21680" cy="94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6"/>
  <sheetViews>
    <sheetView tabSelected="1" topLeftCell="B1" workbookViewId="0">
      <pane ySplit="7" topLeftCell="A8" activePane="bottomLeft" state="frozen"/>
      <selection activeCell="B1" sqref="B1"/>
      <selection pane="bottomLeft" activeCell="V12" sqref="V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6</v>
      </c>
      <c r="B8" s="5">
        <v>0.60069444444444442</v>
      </c>
      <c r="C8" s="1" t="s">
        <v>19</v>
      </c>
      <c r="D8" s="1">
        <v>3</v>
      </c>
      <c r="E8" s="1">
        <v>8</v>
      </c>
      <c r="F8" s="1" t="s">
        <v>26</v>
      </c>
      <c r="G8" s="1">
        <v>65.650000000000006</v>
      </c>
      <c r="H8" s="1">
        <f>1+COUNTIFS(A:A,A8,G:G,"&gt;"&amp;G8)</f>
        <v>1</v>
      </c>
      <c r="I8" s="2">
        <f>AVERAGEIF(A:A,A8,G:G)</f>
        <v>46.398888888888884</v>
      </c>
      <c r="J8" s="2">
        <f t="shared" ref="J8:J13" si="0">G8-I8</f>
        <v>19.251111111111122</v>
      </c>
      <c r="K8" s="2">
        <f t="shared" ref="K8:K13" si="1">90+J8</f>
        <v>109.25111111111113</v>
      </c>
      <c r="L8" s="2">
        <f t="shared" ref="L8:L13" si="2">EXP(0.06*K8)</f>
        <v>702.79600132797384</v>
      </c>
      <c r="M8" s="2">
        <f>SUMIF(A:A,A8,L:L)</f>
        <v>3038.6830203628247</v>
      </c>
      <c r="N8" s="3">
        <f t="shared" ref="N8:N13" si="3">L8/M8</f>
        <v>0.23128309093722405</v>
      </c>
      <c r="O8" s="6">
        <f t="shared" ref="O8:O13" si="4">1/N8</f>
        <v>4.3237056195838575</v>
      </c>
      <c r="P8" s="3">
        <f t="shared" ref="P8:P13" si="5">IF(O8&gt;21,"",N8)</f>
        <v>0.23128309093722405</v>
      </c>
      <c r="Q8" s="3">
        <f>IF(ISNUMBER(P8),SUMIF(A:A,A8,P:P),"")</f>
        <v>0.96802411048531323</v>
      </c>
      <c r="R8" s="3">
        <f t="shared" ref="R8:R13" si="6">IFERROR(P8*(1/Q8),"")</f>
        <v>0.23892286197424528</v>
      </c>
      <c r="S8" s="7">
        <f t="shared" ref="S8:S13" si="7">IFERROR(1/R8,"")</f>
        <v>4.1854512863980133</v>
      </c>
    </row>
    <row r="9" spans="1:19" x14ac:dyDescent="0.3">
      <c r="A9" s="1">
        <v>6</v>
      </c>
      <c r="B9" s="5">
        <v>0.60069444444444442</v>
      </c>
      <c r="C9" s="1" t="s">
        <v>19</v>
      </c>
      <c r="D9" s="1">
        <v>3</v>
      </c>
      <c r="E9" s="1">
        <v>6</v>
      </c>
      <c r="F9" s="1" t="s">
        <v>24</v>
      </c>
      <c r="G9" s="1">
        <v>64.81</v>
      </c>
      <c r="H9" s="1">
        <f>1+COUNTIFS(A:A,A9,G:G,"&gt;"&amp;G9)</f>
        <v>2</v>
      </c>
      <c r="I9" s="2">
        <f>AVERAGEIF(A:A,A9,G:G)</f>
        <v>46.398888888888884</v>
      </c>
      <c r="J9" s="2">
        <f t="shared" si="0"/>
        <v>18.411111111111119</v>
      </c>
      <c r="K9" s="2">
        <f t="shared" si="1"/>
        <v>108.41111111111113</v>
      </c>
      <c r="L9" s="2">
        <f t="shared" si="2"/>
        <v>668.25288126474607</v>
      </c>
      <c r="M9" s="2">
        <f>SUMIF(A:A,A9,L:L)</f>
        <v>3038.6830203628247</v>
      </c>
      <c r="N9" s="3">
        <f t="shared" si="3"/>
        <v>0.21991529777428229</v>
      </c>
      <c r="O9" s="6">
        <f t="shared" si="4"/>
        <v>4.5472052654853723</v>
      </c>
      <c r="P9" s="3">
        <f t="shared" si="5"/>
        <v>0.21991529777428229</v>
      </c>
      <c r="Q9" s="3">
        <f>IF(ISNUMBER(P9),SUMIF(A:A,A9,P:P),"")</f>
        <v>0.96802411048531323</v>
      </c>
      <c r="R9" s="3">
        <f t="shared" si="6"/>
        <v>0.22717956649243898</v>
      </c>
      <c r="S9" s="7">
        <f t="shared" si="7"/>
        <v>4.40180433231561</v>
      </c>
    </row>
    <row r="10" spans="1:19" x14ac:dyDescent="0.3">
      <c r="A10" s="1">
        <v>6</v>
      </c>
      <c r="B10" s="5">
        <v>0.60069444444444442</v>
      </c>
      <c r="C10" s="1" t="s">
        <v>19</v>
      </c>
      <c r="D10" s="1">
        <v>3</v>
      </c>
      <c r="E10" s="1">
        <v>9</v>
      </c>
      <c r="F10" s="1" t="s">
        <v>27</v>
      </c>
      <c r="G10" s="1">
        <v>61.38</v>
      </c>
      <c r="H10" s="1">
        <f>1+COUNTIFS(A:A,A10,G:G,"&gt;"&amp;G10)</f>
        <v>3</v>
      </c>
      <c r="I10" s="2">
        <f>AVERAGEIF(A:A,A10,G:G)</f>
        <v>46.398888888888884</v>
      </c>
      <c r="J10" s="2">
        <f t="shared" si="0"/>
        <v>14.981111111111119</v>
      </c>
      <c r="K10" s="2">
        <f t="shared" si="1"/>
        <v>104.98111111111112</v>
      </c>
      <c r="L10" s="2">
        <f t="shared" si="2"/>
        <v>543.9550782318837</v>
      </c>
      <c r="M10" s="2">
        <f>SUMIF(A:A,A10,L:L)</f>
        <v>3038.6830203628247</v>
      </c>
      <c r="N10" s="3">
        <f t="shared" si="3"/>
        <v>0.17901014175770608</v>
      </c>
      <c r="O10" s="6">
        <f t="shared" si="4"/>
        <v>5.5862756723220777</v>
      </c>
      <c r="P10" s="3">
        <f t="shared" si="5"/>
        <v>0.17901014175770608</v>
      </c>
      <c r="Q10" s="3">
        <f>IF(ISNUMBER(P10),SUMIF(A:A,A10,P:P),"")</f>
        <v>0.96802411048531323</v>
      </c>
      <c r="R10" s="3">
        <f t="shared" si="6"/>
        <v>0.18492322641422682</v>
      </c>
      <c r="S10" s="7">
        <f t="shared" si="7"/>
        <v>5.407649538625324</v>
      </c>
    </row>
    <row r="11" spans="1:19" x14ac:dyDescent="0.3">
      <c r="A11" s="1">
        <v>6</v>
      </c>
      <c r="B11" s="5">
        <v>0.60069444444444442</v>
      </c>
      <c r="C11" s="1" t="s">
        <v>19</v>
      </c>
      <c r="D11" s="1">
        <v>3</v>
      </c>
      <c r="E11" s="1">
        <v>7</v>
      </c>
      <c r="F11" s="1" t="s">
        <v>25</v>
      </c>
      <c r="G11" s="1">
        <v>60.86</v>
      </c>
      <c r="H11" s="1">
        <f>1+COUNTIFS(A:A,A11,G:G,"&gt;"&amp;G11)</f>
        <v>4</v>
      </c>
      <c r="I11" s="2">
        <f>AVERAGEIF(A:A,A11,G:G)</f>
        <v>46.398888888888884</v>
      </c>
      <c r="J11" s="2">
        <f t="shared" si="0"/>
        <v>14.461111111111116</v>
      </c>
      <c r="K11" s="2">
        <f t="shared" si="1"/>
        <v>104.46111111111111</v>
      </c>
      <c r="L11" s="2">
        <f t="shared" si="2"/>
        <v>527.24570151055025</v>
      </c>
      <c r="M11" s="2">
        <f>SUMIF(A:A,A11,L:L)</f>
        <v>3038.6830203628247</v>
      </c>
      <c r="N11" s="3">
        <f t="shared" si="3"/>
        <v>0.17351125404570697</v>
      </c>
      <c r="O11" s="6">
        <f t="shared" si="4"/>
        <v>5.7633149244404418</v>
      </c>
      <c r="P11" s="3">
        <f t="shared" si="5"/>
        <v>0.17351125404570697</v>
      </c>
      <c r="Q11" s="3">
        <f>IF(ISNUMBER(P11),SUMIF(A:A,A11,P:P),"")</f>
        <v>0.96802411048531323</v>
      </c>
      <c r="R11" s="3">
        <f t="shared" si="6"/>
        <v>0.17924269877815144</v>
      </c>
      <c r="S11" s="7">
        <f t="shared" si="7"/>
        <v>5.5790278031781888</v>
      </c>
    </row>
    <row r="12" spans="1:19" x14ac:dyDescent="0.3">
      <c r="A12" s="1">
        <v>6</v>
      </c>
      <c r="B12" s="5">
        <v>0.60069444444444442</v>
      </c>
      <c r="C12" s="1" t="s">
        <v>19</v>
      </c>
      <c r="D12" s="1">
        <v>3</v>
      </c>
      <c r="E12" s="1">
        <v>4</v>
      </c>
      <c r="F12" s="1" t="s">
        <v>22</v>
      </c>
      <c r="G12" s="1">
        <v>44.36</v>
      </c>
      <c r="H12" s="1">
        <f>1+COUNTIFS(A:A,A12,G:G,"&gt;"&amp;G12)</f>
        <v>5</v>
      </c>
      <c r="I12" s="2">
        <f>AVERAGEIF(A:A,A12,G:G)</f>
        <v>46.398888888888884</v>
      </c>
      <c r="J12" s="2">
        <f t="shared" si="0"/>
        <v>-2.0388888888888843</v>
      </c>
      <c r="K12" s="2">
        <f t="shared" si="1"/>
        <v>87.961111111111109</v>
      </c>
      <c r="L12" s="2">
        <f t="shared" si="2"/>
        <v>195.91221312288758</v>
      </c>
      <c r="M12" s="2">
        <f>SUMIF(A:A,A12,L:L)</f>
        <v>3038.6830203628247</v>
      </c>
      <c r="N12" s="3">
        <f t="shared" si="3"/>
        <v>6.4472737633389371E-2</v>
      </c>
      <c r="O12" s="6">
        <f t="shared" si="4"/>
        <v>15.510431799659093</v>
      </c>
      <c r="P12" s="3">
        <f t="shared" si="5"/>
        <v>6.4472737633389371E-2</v>
      </c>
      <c r="Q12" s="3">
        <f>IF(ISNUMBER(P12),SUMIF(A:A,A12,P:P),"")</f>
        <v>0.96802411048531323</v>
      </c>
      <c r="R12" s="3">
        <f t="shared" si="6"/>
        <v>6.6602408901846821E-2</v>
      </c>
      <c r="S12" s="7">
        <f t="shared" si="7"/>
        <v>15.014471946108108</v>
      </c>
    </row>
    <row r="13" spans="1:19" x14ac:dyDescent="0.3">
      <c r="A13" s="1">
        <v>6</v>
      </c>
      <c r="B13" s="5">
        <v>0.60069444444444442</v>
      </c>
      <c r="C13" s="1" t="s">
        <v>19</v>
      </c>
      <c r="D13" s="1">
        <v>3</v>
      </c>
      <c r="E13" s="1">
        <v>3</v>
      </c>
      <c r="F13" s="1" t="s">
        <v>21</v>
      </c>
      <c r="G13" s="1">
        <v>40.659999999999997</v>
      </c>
      <c r="H13" s="1">
        <f>1+COUNTIFS(A:A,A13,G:G,"&gt;"&amp;G13)</f>
        <v>6</v>
      </c>
      <c r="I13" s="2">
        <f>AVERAGEIF(A:A,A13,G:G)</f>
        <v>46.398888888888884</v>
      </c>
      <c r="J13" s="2">
        <f t="shared" si="0"/>
        <v>-5.7388888888888872</v>
      </c>
      <c r="K13" s="2">
        <f t="shared" si="1"/>
        <v>84.26111111111112</v>
      </c>
      <c r="L13" s="2">
        <f t="shared" si="2"/>
        <v>156.90910155092698</v>
      </c>
      <c r="M13" s="2">
        <f>SUMIF(A:A,A13,L:L)</f>
        <v>3038.6830203628247</v>
      </c>
      <c r="N13" s="3">
        <f t="shared" si="3"/>
        <v>5.1637206151298971E-2</v>
      </c>
      <c r="O13" s="6">
        <f t="shared" si="4"/>
        <v>19.365881203370339</v>
      </c>
      <c r="P13" s="3">
        <f t="shared" si="5"/>
        <v>5.1637206151298971E-2</v>
      </c>
      <c r="Q13" s="3">
        <f>IF(ISNUMBER(P13),SUMIF(A:A,A13,P:P),"")</f>
        <v>0.96802411048531323</v>
      </c>
      <c r="R13" s="3">
        <f t="shared" si="6"/>
        <v>5.3342892591188629E-2</v>
      </c>
      <c r="S13" s="7">
        <f t="shared" si="7"/>
        <v>18.746639925656819</v>
      </c>
    </row>
    <row r="14" spans="1:19" x14ac:dyDescent="0.3">
      <c r="A14" s="1">
        <v>6</v>
      </c>
      <c r="B14" s="5">
        <v>0.60069444444444442</v>
      </c>
      <c r="C14" s="1" t="s">
        <v>19</v>
      </c>
      <c r="D14" s="1">
        <v>3</v>
      </c>
      <c r="E14" s="1">
        <v>1</v>
      </c>
      <c r="F14" s="1" t="s">
        <v>20</v>
      </c>
      <c r="G14" s="1">
        <v>39.51</v>
      </c>
      <c r="H14" s="1">
        <f>1+COUNTIFS(A:A,A14,G:G,"&gt;"&amp;G14)</f>
        <v>7</v>
      </c>
      <c r="I14" s="2">
        <f>AVERAGEIF(A:A,A14,G:G)</f>
        <v>46.398888888888884</v>
      </c>
      <c r="J14" s="2">
        <f t="shared" ref="J14:J26" si="8">G14-I14</f>
        <v>-6.8888888888888857</v>
      </c>
      <c r="K14" s="2">
        <f t="shared" ref="K14:K26" si="9">90+J14</f>
        <v>83.111111111111114</v>
      </c>
      <c r="L14" s="2">
        <f t="shared" ref="L14:L26" si="10">EXP(0.06*K14)</f>
        <v>146.44745082458002</v>
      </c>
      <c r="M14" s="2">
        <f>SUMIF(A:A,A14,L:L)</f>
        <v>3038.6830203628247</v>
      </c>
      <c r="N14" s="3">
        <f t="shared" ref="N14:N26" si="11">L14/M14</f>
        <v>4.8194382185705535E-2</v>
      </c>
      <c r="O14" s="6">
        <f t="shared" ref="O14:O26" si="12">1/N14</f>
        <v>20.749306343356348</v>
      </c>
      <c r="P14" s="3">
        <f t="shared" ref="P14:P26" si="13">IF(O14&gt;21,"",N14)</f>
        <v>4.8194382185705535E-2</v>
      </c>
      <c r="Q14" s="3">
        <f>IF(ISNUMBER(P14),SUMIF(A:A,A14,P:P),"")</f>
        <v>0.96802411048531323</v>
      </c>
      <c r="R14" s="3">
        <f t="shared" ref="R14:R26" si="14">IFERROR(P14*(1/Q14),"")</f>
        <v>4.9786344847902154E-2</v>
      </c>
      <c r="S14" s="7">
        <f t="shared" ref="S14:S26" si="15">IFERROR(1/R14,"")</f>
        <v>20.085828816214793</v>
      </c>
    </row>
    <row r="15" spans="1:19" x14ac:dyDescent="0.3">
      <c r="A15" s="1">
        <v>6</v>
      </c>
      <c r="B15" s="5">
        <v>0.60069444444444442</v>
      </c>
      <c r="C15" s="1" t="s">
        <v>19</v>
      </c>
      <c r="D15" s="1">
        <v>3</v>
      </c>
      <c r="E15" s="1">
        <v>5</v>
      </c>
      <c r="F15" s="1" t="s">
        <v>23</v>
      </c>
      <c r="G15" s="1">
        <v>25.83</v>
      </c>
      <c r="H15" s="1">
        <f>1+COUNTIFS(A:A,A15,G:G,"&gt;"&amp;G15)</f>
        <v>8</v>
      </c>
      <c r="I15" s="2">
        <f>AVERAGEIF(A:A,A15,G:G)</f>
        <v>46.398888888888884</v>
      </c>
      <c r="J15" s="2">
        <f t="shared" si="8"/>
        <v>-20.568888888888885</v>
      </c>
      <c r="K15" s="2">
        <f t="shared" si="9"/>
        <v>69.431111111111107</v>
      </c>
      <c r="L15" s="2">
        <f t="shared" si="10"/>
        <v>64.448513624930712</v>
      </c>
      <c r="M15" s="2">
        <f>SUMIF(A:A,A15,L:L)</f>
        <v>3038.6830203628247</v>
      </c>
      <c r="N15" s="3">
        <f t="shared" si="11"/>
        <v>2.1209357209372708E-2</v>
      </c>
      <c r="O15" s="6">
        <f t="shared" si="12"/>
        <v>47.149000798481822</v>
      </c>
      <c r="P15" s="3" t="str">
        <f t="shared" si="13"/>
        <v/>
      </c>
      <c r="Q15" s="3" t="str">
        <f>IF(ISNUMBER(P15),SUMIF(A:A,A15,P:P),"")</f>
        <v/>
      </c>
      <c r="R15" s="3" t="str">
        <f t="shared" si="14"/>
        <v/>
      </c>
      <c r="S15" s="7" t="str">
        <f t="shared" si="15"/>
        <v/>
      </c>
    </row>
    <row r="16" spans="1:19" x14ac:dyDescent="0.3">
      <c r="A16" s="1">
        <v>6</v>
      </c>
      <c r="B16" s="5">
        <v>0.60069444444444442</v>
      </c>
      <c r="C16" s="1" t="s">
        <v>19</v>
      </c>
      <c r="D16" s="1">
        <v>3</v>
      </c>
      <c r="E16" s="1">
        <v>10</v>
      </c>
      <c r="F16" s="1" t="s">
        <v>28</v>
      </c>
      <c r="G16" s="1">
        <v>14.53</v>
      </c>
      <c r="H16" s="1">
        <f>1+COUNTIFS(A:A,A16,G:G,"&gt;"&amp;G16)</f>
        <v>9</v>
      </c>
      <c r="I16" s="2">
        <f>AVERAGEIF(A:A,A16,G:G)</f>
        <v>46.398888888888884</v>
      </c>
      <c r="J16" s="2">
        <f t="shared" si="8"/>
        <v>-31.868888888888883</v>
      </c>
      <c r="K16" s="2">
        <f t="shared" si="9"/>
        <v>58.131111111111117</v>
      </c>
      <c r="L16" s="2">
        <f t="shared" si="10"/>
        <v>32.716078904345672</v>
      </c>
      <c r="M16" s="2">
        <f>SUMIF(A:A,A16,L:L)</f>
        <v>3038.6830203628247</v>
      </c>
      <c r="N16" s="3">
        <f t="shared" si="11"/>
        <v>1.0766532305314066E-2</v>
      </c>
      <c r="O16" s="6">
        <f t="shared" si="12"/>
        <v>92.880416056191777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>
        <v>10</v>
      </c>
      <c r="B17" s="5">
        <v>0.625</v>
      </c>
      <c r="C17" s="1" t="s">
        <v>19</v>
      </c>
      <c r="D17" s="1">
        <v>4</v>
      </c>
      <c r="E17" s="1">
        <v>7</v>
      </c>
      <c r="F17" s="1" t="s">
        <v>35</v>
      </c>
      <c r="G17" s="1">
        <v>71.59</v>
      </c>
      <c r="H17" s="1">
        <f>1+COUNTIFS(A:A,A17,G:G,"&gt;"&amp;G17)</f>
        <v>1</v>
      </c>
      <c r="I17" s="2">
        <f>AVERAGEIF(A:A,A17,G:G)</f>
        <v>48.641999999999996</v>
      </c>
      <c r="J17" s="2">
        <f t="shared" si="8"/>
        <v>22.948000000000008</v>
      </c>
      <c r="K17" s="2">
        <f t="shared" si="9"/>
        <v>112.94800000000001</v>
      </c>
      <c r="L17" s="2">
        <f t="shared" si="10"/>
        <v>877.32718870774397</v>
      </c>
      <c r="M17" s="2">
        <f>SUMIF(A:A,A17,L:L)</f>
        <v>2934.9076170938552</v>
      </c>
      <c r="N17" s="3">
        <f t="shared" si="11"/>
        <v>0.29892838316201353</v>
      </c>
      <c r="O17" s="6">
        <f t="shared" si="12"/>
        <v>3.345282871509792</v>
      </c>
      <c r="P17" s="3">
        <f t="shared" si="13"/>
        <v>0.29892838316201353</v>
      </c>
      <c r="Q17" s="3">
        <f>IF(ISNUMBER(P17),SUMIF(A:A,A17,P:P),"")</f>
        <v>0.90723845116940283</v>
      </c>
      <c r="R17" s="3">
        <f t="shared" si="14"/>
        <v>0.32949262983364952</v>
      </c>
      <c r="S17" s="7">
        <f t="shared" si="15"/>
        <v>3.0349692510720758</v>
      </c>
    </row>
    <row r="18" spans="1:19" x14ac:dyDescent="0.3">
      <c r="A18" s="1">
        <v>10</v>
      </c>
      <c r="B18" s="5">
        <v>0.625</v>
      </c>
      <c r="C18" s="1" t="s">
        <v>19</v>
      </c>
      <c r="D18" s="1">
        <v>4</v>
      </c>
      <c r="E18" s="1">
        <v>4</v>
      </c>
      <c r="F18" s="1" t="s">
        <v>32</v>
      </c>
      <c r="G18" s="1">
        <v>62.4</v>
      </c>
      <c r="H18" s="1">
        <f>1+COUNTIFS(A:A,A18,G:G,"&gt;"&amp;G18)</f>
        <v>2</v>
      </c>
      <c r="I18" s="2">
        <f>AVERAGEIF(A:A,A18,G:G)</f>
        <v>48.641999999999996</v>
      </c>
      <c r="J18" s="2">
        <f t="shared" si="8"/>
        <v>13.758000000000003</v>
      </c>
      <c r="K18" s="2">
        <f t="shared" si="9"/>
        <v>103.75800000000001</v>
      </c>
      <c r="L18" s="2">
        <f t="shared" si="10"/>
        <v>505.46560772821601</v>
      </c>
      <c r="M18" s="2">
        <f>SUMIF(A:A,A18,L:L)</f>
        <v>2934.9076170938552</v>
      </c>
      <c r="N18" s="3">
        <f t="shared" si="11"/>
        <v>0.17222538957758676</v>
      </c>
      <c r="O18" s="6">
        <f t="shared" si="12"/>
        <v>5.8063448278600323</v>
      </c>
      <c r="P18" s="3">
        <f t="shared" si="13"/>
        <v>0.17222538957758676</v>
      </c>
      <c r="Q18" s="3">
        <f>IF(ISNUMBER(P18),SUMIF(A:A,A18,P:P),"")</f>
        <v>0.90723845116940283</v>
      </c>
      <c r="R18" s="3">
        <f t="shared" si="14"/>
        <v>0.18983475552165308</v>
      </c>
      <c r="S18" s="7">
        <f t="shared" si="15"/>
        <v>5.2677392885832077</v>
      </c>
    </row>
    <row r="19" spans="1:19" x14ac:dyDescent="0.3">
      <c r="A19" s="1">
        <v>10</v>
      </c>
      <c r="B19" s="5">
        <v>0.625</v>
      </c>
      <c r="C19" s="1" t="s">
        <v>19</v>
      </c>
      <c r="D19" s="1">
        <v>4</v>
      </c>
      <c r="E19" s="1">
        <v>6</v>
      </c>
      <c r="F19" s="1" t="s">
        <v>34</v>
      </c>
      <c r="G19" s="1">
        <v>56.73</v>
      </c>
      <c r="H19" s="1">
        <f>1+COUNTIFS(A:A,A19,G:G,"&gt;"&amp;G19)</f>
        <v>3</v>
      </c>
      <c r="I19" s="2">
        <f>AVERAGEIF(A:A,A19,G:G)</f>
        <v>48.641999999999996</v>
      </c>
      <c r="J19" s="2">
        <f t="shared" si="8"/>
        <v>8.088000000000001</v>
      </c>
      <c r="K19" s="2">
        <f t="shared" si="9"/>
        <v>98.087999999999994</v>
      </c>
      <c r="L19" s="2">
        <f t="shared" si="10"/>
        <v>359.70347086938796</v>
      </c>
      <c r="M19" s="2">
        <f>SUMIF(A:A,A19,L:L)</f>
        <v>2934.9076170938552</v>
      </c>
      <c r="N19" s="3">
        <f t="shared" si="11"/>
        <v>0.12256040659486456</v>
      </c>
      <c r="O19" s="6">
        <f t="shared" si="12"/>
        <v>8.1592418610815969</v>
      </c>
      <c r="P19" s="3">
        <f t="shared" si="13"/>
        <v>0.12256040659486456</v>
      </c>
      <c r="Q19" s="3">
        <f>IF(ISNUMBER(P19),SUMIF(A:A,A19,P:P),"")</f>
        <v>0.90723845116940283</v>
      </c>
      <c r="R19" s="3">
        <f t="shared" si="14"/>
        <v>0.13509172416236098</v>
      </c>
      <c r="S19" s="7">
        <f t="shared" si="15"/>
        <v>7.4023779487642241</v>
      </c>
    </row>
    <row r="20" spans="1:19" x14ac:dyDescent="0.3">
      <c r="A20" s="1">
        <v>10</v>
      </c>
      <c r="B20" s="5">
        <v>0.625</v>
      </c>
      <c r="C20" s="1" t="s">
        <v>19</v>
      </c>
      <c r="D20" s="1">
        <v>4</v>
      </c>
      <c r="E20" s="1">
        <v>8</v>
      </c>
      <c r="F20" s="1" t="s">
        <v>36</v>
      </c>
      <c r="G20" s="1">
        <v>55.73</v>
      </c>
      <c r="H20" s="1">
        <f>1+COUNTIFS(A:A,A20,G:G,"&gt;"&amp;G20)</f>
        <v>4</v>
      </c>
      <c r="I20" s="2">
        <f>AVERAGEIF(A:A,A20,G:G)</f>
        <v>48.641999999999996</v>
      </c>
      <c r="J20" s="2">
        <f t="shared" si="8"/>
        <v>7.088000000000001</v>
      </c>
      <c r="K20" s="2">
        <f t="shared" si="9"/>
        <v>97.087999999999994</v>
      </c>
      <c r="L20" s="2">
        <f t="shared" si="10"/>
        <v>338.75597147194435</v>
      </c>
      <c r="M20" s="2">
        <f>SUMIF(A:A,A20,L:L)</f>
        <v>2934.9076170938552</v>
      </c>
      <c r="N20" s="3">
        <f t="shared" si="11"/>
        <v>0.11542304415270843</v>
      </c>
      <c r="O20" s="6">
        <f t="shared" si="12"/>
        <v>8.6637812001992209</v>
      </c>
      <c r="P20" s="3">
        <f t="shared" si="13"/>
        <v>0.11542304415270843</v>
      </c>
      <c r="Q20" s="3">
        <f>IF(ISNUMBER(P20),SUMIF(A:A,A20,P:P),"")</f>
        <v>0.90723845116940283</v>
      </c>
      <c r="R20" s="3">
        <f t="shared" si="14"/>
        <v>0.12722459459685778</v>
      </c>
      <c r="S20" s="7">
        <f t="shared" si="15"/>
        <v>7.8601154373393323</v>
      </c>
    </row>
    <row r="21" spans="1:19" x14ac:dyDescent="0.3">
      <c r="A21" s="1">
        <v>10</v>
      </c>
      <c r="B21" s="5">
        <v>0.625</v>
      </c>
      <c r="C21" s="1" t="s">
        <v>19</v>
      </c>
      <c r="D21" s="1">
        <v>4</v>
      </c>
      <c r="E21" s="1">
        <v>5</v>
      </c>
      <c r="F21" s="1" t="s">
        <v>33</v>
      </c>
      <c r="G21" s="1">
        <v>47.62</v>
      </c>
      <c r="H21" s="1">
        <f>1+COUNTIFS(A:A,A21,G:G,"&gt;"&amp;G21)</f>
        <v>5</v>
      </c>
      <c r="I21" s="2">
        <f>AVERAGEIF(A:A,A21,G:G)</f>
        <v>48.641999999999996</v>
      </c>
      <c r="J21" s="2">
        <f t="shared" si="8"/>
        <v>-1.0219999999999985</v>
      </c>
      <c r="K21" s="2">
        <f t="shared" si="9"/>
        <v>88.978000000000009</v>
      </c>
      <c r="L21" s="2">
        <f t="shared" si="10"/>
        <v>208.23765508788551</v>
      </c>
      <c r="M21" s="2">
        <f>SUMIF(A:A,A21,L:L)</f>
        <v>2934.9076170938552</v>
      </c>
      <c r="N21" s="3">
        <f t="shared" si="11"/>
        <v>7.0952030610790529E-2</v>
      </c>
      <c r="O21" s="6">
        <f t="shared" si="12"/>
        <v>14.094029323635988</v>
      </c>
      <c r="P21" s="3">
        <f t="shared" si="13"/>
        <v>7.0952030610790529E-2</v>
      </c>
      <c r="Q21" s="3">
        <f>IF(ISNUMBER(P21),SUMIF(A:A,A21,P:P),"")</f>
        <v>0.90723845116940283</v>
      </c>
      <c r="R21" s="3">
        <f t="shared" si="14"/>
        <v>7.8206595542038057E-2</v>
      </c>
      <c r="S21" s="7">
        <f t="shared" si="15"/>
        <v>12.786645334311659</v>
      </c>
    </row>
    <row r="22" spans="1:19" x14ac:dyDescent="0.3">
      <c r="A22" s="1">
        <v>10</v>
      </c>
      <c r="B22" s="5">
        <v>0.625</v>
      </c>
      <c r="C22" s="1" t="s">
        <v>19</v>
      </c>
      <c r="D22" s="1">
        <v>4</v>
      </c>
      <c r="E22" s="1">
        <v>3</v>
      </c>
      <c r="F22" s="1" t="s">
        <v>31</v>
      </c>
      <c r="G22" s="1">
        <v>46.2</v>
      </c>
      <c r="H22" s="1">
        <f>1+COUNTIFS(A:A,A22,G:G,"&gt;"&amp;G22)</f>
        <v>6</v>
      </c>
      <c r="I22" s="2">
        <f>AVERAGEIF(A:A,A22,G:G)</f>
        <v>48.641999999999996</v>
      </c>
      <c r="J22" s="2">
        <f t="shared" si="8"/>
        <v>-2.4419999999999931</v>
      </c>
      <c r="K22" s="2">
        <f t="shared" si="9"/>
        <v>87.558000000000007</v>
      </c>
      <c r="L22" s="2">
        <f t="shared" si="10"/>
        <v>191.23059432944382</v>
      </c>
      <c r="M22" s="2">
        <f>SUMIF(A:A,A22,L:L)</f>
        <v>2934.9076170938552</v>
      </c>
      <c r="N22" s="3">
        <f t="shared" si="11"/>
        <v>6.5157278960214879E-2</v>
      </c>
      <c r="O22" s="6">
        <f t="shared" si="12"/>
        <v>15.347479452151482</v>
      </c>
      <c r="P22" s="3">
        <f t="shared" si="13"/>
        <v>6.5157278960214879E-2</v>
      </c>
      <c r="Q22" s="3">
        <f>IF(ISNUMBER(P22),SUMIF(A:A,A22,P:P),"")</f>
        <v>0.90723845116940283</v>
      </c>
      <c r="R22" s="3">
        <f t="shared" si="14"/>
        <v>7.1819353419411536E-2</v>
      </c>
      <c r="S22" s="7">
        <f t="shared" si="15"/>
        <v>13.923823487524148</v>
      </c>
    </row>
    <row r="23" spans="1:19" x14ac:dyDescent="0.3">
      <c r="A23" s="1">
        <v>10</v>
      </c>
      <c r="B23" s="5">
        <v>0.625</v>
      </c>
      <c r="C23" s="1" t="s">
        <v>19</v>
      </c>
      <c r="D23" s="1">
        <v>4</v>
      </c>
      <c r="E23" s="1">
        <v>1</v>
      </c>
      <c r="F23" s="1" t="s">
        <v>29</v>
      </c>
      <c r="G23" s="1">
        <v>45.37</v>
      </c>
      <c r="H23" s="1">
        <f>1+COUNTIFS(A:A,A23,G:G,"&gt;"&amp;G23)</f>
        <v>7</v>
      </c>
      <c r="I23" s="2">
        <f>AVERAGEIF(A:A,A23,G:G)</f>
        <v>48.641999999999996</v>
      </c>
      <c r="J23" s="2">
        <f t="shared" si="8"/>
        <v>-3.2719999999999985</v>
      </c>
      <c r="K23" s="2">
        <f t="shared" si="9"/>
        <v>86.728000000000009</v>
      </c>
      <c r="L23" s="2">
        <f t="shared" si="10"/>
        <v>181.94055266289041</v>
      </c>
      <c r="M23" s="2">
        <f>SUMIF(A:A,A23,L:L)</f>
        <v>2934.9076170938552</v>
      </c>
      <c r="N23" s="3">
        <f t="shared" si="11"/>
        <v>6.1991918111224197E-2</v>
      </c>
      <c r="O23" s="6">
        <f t="shared" si="12"/>
        <v>16.131135000627459</v>
      </c>
      <c r="P23" s="3">
        <f t="shared" si="13"/>
        <v>6.1991918111224197E-2</v>
      </c>
      <c r="Q23" s="3">
        <f>IF(ISNUMBER(P23),SUMIF(A:A,A23,P:P),"")</f>
        <v>0.90723845116940283</v>
      </c>
      <c r="R23" s="3">
        <f t="shared" si="14"/>
        <v>6.8330346924029173E-2</v>
      </c>
      <c r="S23" s="7">
        <f t="shared" si="15"/>
        <v>14.634785933573802</v>
      </c>
    </row>
    <row r="24" spans="1:19" x14ac:dyDescent="0.3">
      <c r="A24" s="1">
        <v>10</v>
      </c>
      <c r="B24" s="5">
        <v>0.625</v>
      </c>
      <c r="C24" s="1" t="s">
        <v>19</v>
      </c>
      <c r="D24" s="1">
        <v>4</v>
      </c>
      <c r="E24" s="1">
        <v>10</v>
      </c>
      <c r="F24" s="1" t="s">
        <v>38</v>
      </c>
      <c r="G24" s="1">
        <v>37.020000000000003</v>
      </c>
      <c r="H24" s="1">
        <f>1+COUNTIFS(A:A,A24,G:G,"&gt;"&amp;G24)</f>
        <v>8</v>
      </c>
      <c r="I24" s="2">
        <f>AVERAGEIF(A:A,A24,G:G)</f>
        <v>48.641999999999996</v>
      </c>
      <c r="J24" s="2">
        <f t="shared" si="8"/>
        <v>-11.621999999999993</v>
      </c>
      <c r="K24" s="2">
        <f t="shared" si="9"/>
        <v>78.378000000000014</v>
      </c>
      <c r="L24" s="2">
        <f t="shared" si="10"/>
        <v>110.24222606954322</v>
      </c>
      <c r="M24" s="2">
        <f>SUMIF(A:A,A24,L:L)</f>
        <v>2934.9076170938552</v>
      </c>
      <c r="N24" s="3">
        <f t="shared" si="11"/>
        <v>3.7562417783597923E-2</v>
      </c>
      <c r="O24" s="6">
        <f t="shared" si="12"/>
        <v>26.622354443772306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10</v>
      </c>
      <c r="B25" s="5">
        <v>0.625</v>
      </c>
      <c r="C25" s="1" t="s">
        <v>19</v>
      </c>
      <c r="D25" s="1">
        <v>4</v>
      </c>
      <c r="E25" s="1">
        <v>2</v>
      </c>
      <c r="F25" s="1" t="s">
        <v>30</v>
      </c>
      <c r="G25" s="1">
        <v>32.21</v>
      </c>
      <c r="H25" s="1">
        <f>1+COUNTIFS(A:A,A25,G:G,"&gt;"&amp;G25)</f>
        <v>9</v>
      </c>
      <c r="I25" s="2">
        <f>AVERAGEIF(A:A,A25,G:G)</f>
        <v>48.641999999999996</v>
      </c>
      <c r="J25" s="2">
        <f t="shared" si="8"/>
        <v>-16.431999999999995</v>
      </c>
      <c r="K25" s="2">
        <f t="shared" si="9"/>
        <v>73.568000000000012</v>
      </c>
      <c r="L25" s="2">
        <f t="shared" si="10"/>
        <v>82.605808592701592</v>
      </c>
      <c r="M25" s="2">
        <f>SUMIF(A:A,A25,L:L)</f>
        <v>2934.9076170938552</v>
      </c>
      <c r="N25" s="3">
        <f t="shared" si="11"/>
        <v>2.8145965519179729E-2</v>
      </c>
      <c r="O25" s="6">
        <f t="shared" si="12"/>
        <v>35.529070740833603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10</v>
      </c>
      <c r="B26" s="5">
        <v>0.625</v>
      </c>
      <c r="C26" s="1" t="s">
        <v>19</v>
      </c>
      <c r="D26" s="1">
        <v>4</v>
      </c>
      <c r="E26" s="1">
        <v>9</v>
      </c>
      <c r="F26" s="1" t="s">
        <v>37</v>
      </c>
      <c r="G26" s="1">
        <v>31.55</v>
      </c>
      <c r="H26" s="1">
        <f>1+COUNTIFS(A:A,A26,G:G,"&gt;"&amp;G26)</f>
        <v>10</v>
      </c>
      <c r="I26" s="2">
        <f>AVERAGEIF(A:A,A26,G:G)</f>
        <v>48.641999999999996</v>
      </c>
      <c r="J26" s="2">
        <f t="shared" si="8"/>
        <v>-17.091999999999995</v>
      </c>
      <c r="K26" s="2">
        <f t="shared" si="9"/>
        <v>72.908000000000001</v>
      </c>
      <c r="L26" s="2">
        <f t="shared" si="10"/>
        <v>79.39854157409907</v>
      </c>
      <c r="M26" s="2">
        <f>SUMIF(A:A,A26,L:L)</f>
        <v>2934.9076170938552</v>
      </c>
      <c r="N26" s="3">
        <f t="shared" si="11"/>
        <v>2.7053165527819743E-2</v>
      </c>
      <c r="O26" s="6">
        <f t="shared" si="12"/>
        <v>36.964250966182277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15</v>
      </c>
      <c r="B27" s="5">
        <v>0.64930555555555558</v>
      </c>
      <c r="C27" s="1" t="s">
        <v>19</v>
      </c>
      <c r="D27" s="1">
        <v>5</v>
      </c>
      <c r="E27" s="1">
        <v>2</v>
      </c>
      <c r="F27" s="1" t="s">
        <v>40</v>
      </c>
      <c r="G27" s="1">
        <v>67.62</v>
      </c>
      <c r="H27" s="1">
        <f>1+COUNTIFS(A:A,A27,G:G,"&gt;"&amp;G27)</f>
        <v>1</v>
      </c>
      <c r="I27" s="2">
        <f>AVERAGEIF(A:A,A27,G:G)</f>
        <v>49.816000000000003</v>
      </c>
      <c r="J27" s="2">
        <f t="shared" ref="J27:J36" si="16">G27-I27</f>
        <v>17.804000000000002</v>
      </c>
      <c r="K27" s="2">
        <f t="shared" ref="K27:K36" si="17">90+J27</f>
        <v>107.804</v>
      </c>
      <c r="L27" s="2">
        <f t="shared" ref="L27:L36" si="18">EXP(0.06*K27)</f>
        <v>644.348674744552</v>
      </c>
      <c r="M27" s="2">
        <f>SUMIF(A:A,A27,L:L)</f>
        <v>2956.020457706155</v>
      </c>
      <c r="N27" s="3">
        <f t="shared" ref="N27:N36" si="19">L27/M27</f>
        <v>0.21797842199122017</v>
      </c>
      <c r="O27" s="6">
        <f t="shared" ref="O27:O36" si="20">1/N27</f>
        <v>4.5876100527064025</v>
      </c>
      <c r="P27" s="3">
        <f t="shared" ref="P27:P36" si="21">IF(O27&gt;21,"",N27)</f>
        <v>0.21797842199122017</v>
      </c>
      <c r="Q27" s="3">
        <f>IF(ISNUMBER(P27),SUMIF(A:A,A27,P:P),"")</f>
        <v>0.91280098246326469</v>
      </c>
      <c r="R27" s="3">
        <f t="shared" ref="R27:R36" si="22">IFERROR(P27*(1/Q27),"")</f>
        <v>0.23880169519864933</v>
      </c>
      <c r="S27" s="7">
        <f t="shared" ref="S27:S36" si="23">IFERROR(1/R27,"")</f>
        <v>4.1875749632687533</v>
      </c>
    </row>
    <row r="28" spans="1:19" x14ac:dyDescent="0.3">
      <c r="A28" s="1">
        <v>15</v>
      </c>
      <c r="B28" s="5">
        <v>0.64930555555555558</v>
      </c>
      <c r="C28" s="1" t="s">
        <v>19</v>
      </c>
      <c r="D28" s="1">
        <v>5</v>
      </c>
      <c r="E28" s="1">
        <v>1</v>
      </c>
      <c r="F28" s="1" t="s">
        <v>39</v>
      </c>
      <c r="G28" s="1">
        <v>66.61</v>
      </c>
      <c r="H28" s="1">
        <f>1+COUNTIFS(A:A,A28,G:G,"&gt;"&amp;G28)</f>
        <v>2</v>
      </c>
      <c r="I28" s="2">
        <f>AVERAGEIF(A:A,A28,G:G)</f>
        <v>49.816000000000003</v>
      </c>
      <c r="J28" s="2">
        <f t="shared" si="16"/>
        <v>16.793999999999997</v>
      </c>
      <c r="K28" s="2">
        <f t="shared" si="17"/>
        <v>106.794</v>
      </c>
      <c r="L28" s="2">
        <f t="shared" si="18"/>
        <v>606.46074350555875</v>
      </c>
      <c r="M28" s="2">
        <f>SUMIF(A:A,A28,L:L)</f>
        <v>2956.020457706155</v>
      </c>
      <c r="N28" s="3">
        <f t="shared" si="19"/>
        <v>0.20516121325363451</v>
      </c>
      <c r="O28" s="6">
        <f t="shared" si="20"/>
        <v>4.8742156674796551</v>
      </c>
      <c r="P28" s="3">
        <f t="shared" si="21"/>
        <v>0.20516121325363451</v>
      </c>
      <c r="Q28" s="3">
        <f>IF(ISNUMBER(P28),SUMIF(A:A,A28,P:P),"")</f>
        <v>0.91280098246326469</v>
      </c>
      <c r="R28" s="3">
        <f t="shared" si="22"/>
        <v>0.22476007059062422</v>
      </c>
      <c r="S28" s="7">
        <f t="shared" si="23"/>
        <v>4.4491888500132664</v>
      </c>
    </row>
    <row r="29" spans="1:19" x14ac:dyDescent="0.3">
      <c r="A29" s="1">
        <v>15</v>
      </c>
      <c r="B29" s="5">
        <v>0.64930555555555558</v>
      </c>
      <c r="C29" s="1" t="s">
        <v>19</v>
      </c>
      <c r="D29" s="1">
        <v>5</v>
      </c>
      <c r="E29" s="1">
        <v>6</v>
      </c>
      <c r="F29" s="1" t="s">
        <v>44</v>
      </c>
      <c r="G29" s="1">
        <v>59.3</v>
      </c>
      <c r="H29" s="1">
        <f>1+COUNTIFS(A:A,A29,G:G,"&gt;"&amp;G29)</f>
        <v>3</v>
      </c>
      <c r="I29" s="2">
        <f>AVERAGEIF(A:A,A29,G:G)</f>
        <v>49.816000000000003</v>
      </c>
      <c r="J29" s="2">
        <f t="shared" si="16"/>
        <v>9.4839999999999947</v>
      </c>
      <c r="K29" s="2">
        <f t="shared" si="17"/>
        <v>99.483999999999995</v>
      </c>
      <c r="L29" s="2">
        <f t="shared" si="18"/>
        <v>391.13000565406531</v>
      </c>
      <c r="M29" s="2">
        <f>SUMIF(A:A,A29,L:L)</f>
        <v>2956.020457706155</v>
      </c>
      <c r="N29" s="3">
        <f t="shared" si="19"/>
        <v>0.13231640688900329</v>
      </c>
      <c r="O29" s="6">
        <f t="shared" si="20"/>
        <v>7.5576417430899054</v>
      </c>
      <c r="P29" s="3">
        <f t="shared" si="21"/>
        <v>0.13231640688900329</v>
      </c>
      <c r="Q29" s="3">
        <f>IF(ISNUMBER(P29),SUMIF(A:A,A29,P:P),"")</f>
        <v>0.91280098246326469</v>
      </c>
      <c r="R29" s="3">
        <f t="shared" si="22"/>
        <v>0.14495646853045352</v>
      </c>
      <c r="S29" s="7">
        <f t="shared" si="23"/>
        <v>6.898622808197846</v>
      </c>
    </row>
    <row r="30" spans="1:19" x14ac:dyDescent="0.3">
      <c r="A30" s="1">
        <v>15</v>
      </c>
      <c r="B30" s="5">
        <v>0.64930555555555558</v>
      </c>
      <c r="C30" s="1" t="s">
        <v>19</v>
      </c>
      <c r="D30" s="1">
        <v>5</v>
      </c>
      <c r="E30" s="1">
        <v>3</v>
      </c>
      <c r="F30" s="1" t="s">
        <v>41</v>
      </c>
      <c r="G30" s="1">
        <v>56.62</v>
      </c>
      <c r="H30" s="1">
        <f>1+COUNTIFS(A:A,A30,G:G,"&gt;"&amp;G30)</f>
        <v>4</v>
      </c>
      <c r="I30" s="2">
        <f>AVERAGEIF(A:A,A30,G:G)</f>
        <v>49.816000000000003</v>
      </c>
      <c r="J30" s="2">
        <f t="shared" si="16"/>
        <v>6.8039999999999949</v>
      </c>
      <c r="K30" s="2">
        <f t="shared" si="17"/>
        <v>96.804000000000002</v>
      </c>
      <c r="L30" s="2">
        <f t="shared" si="18"/>
        <v>333.03247241967949</v>
      </c>
      <c r="M30" s="2">
        <f>SUMIF(A:A,A30,L:L)</f>
        <v>2956.020457706155</v>
      </c>
      <c r="N30" s="3">
        <f t="shared" si="19"/>
        <v>0.11266243829655688</v>
      </c>
      <c r="O30" s="6">
        <f t="shared" si="20"/>
        <v>8.8760727632020497</v>
      </c>
      <c r="P30" s="3">
        <f t="shared" si="21"/>
        <v>0.11266243829655688</v>
      </c>
      <c r="Q30" s="3">
        <f>IF(ISNUMBER(P30),SUMIF(A:A,A30,P:P),"")</f>
        <v>0.91280098246326469</v>
      </c>
      <c r="R30" s="3">
        <f t="shared" si="22"/>
        <v>0.12342497484230187</v>
      </c>
      <c r="S30" s="7">
        <f t="shared" si="23"/>
        <v>8.102087938666255</v>
      </c>
    </row>
    <row r="31" spans="1:19" x14ac:dyDescent="0.3">
      <c r="A31" s="1">
        <v>15</v>
      </c>
      <c r="B31" s="5">
        <v>0.64930555555555558</v>
      </c>
      <c r="C31" s="1" t="s">
        <v>19</v>
      </c>
      <c r="D31" s="1">
        <v>5</v>
      </c>
      <c r="E31" s="1">
        <v>5</v>
      </c>
      <c r="F31" s="1" t="s">
        <v>43</v>
      </c>
      <c r="G31" s="1">
        <v>53.56</v>
      </c>
      <c r="H31" s="1">
        <f>1+COUNTIFS(A:A,A31,G:G,"&gt;"&amp;G31)</f>
        <v>5</v>
      </c>
      <c r="I31" s="2">
        <f>AVERAGEIF(A:A,A31,G:G)</f>
        <v>49.816000000000003</v>
      </c>
      <c r="J31" s="2">
        <f t="shared" si="16"/>
        <v>3.7439999999999998</v>
      </c>
      <c r="K31" s="2">
        <f t="shared" si="17"/>
        <v>93.744</v>
      </c>
      <c r="L31" s="2">
        <f t="shared" si="18"/>
        <v>277.17248446579367</v>
      </c>
      <c r="M31" s="2">
        <f>SUMIF(A:A,A31,L:L)</f>
        <v>2956.020457706155</v>
      </c>
      <c r="N31" s="3">
        <f t="shared" si="19"/>
        <v>9.3765414831018121E-2</v>
      </c>
      <c r="O31" s="6">
        <f t="shared" si="20"/>
        <v>10.664913089780246</v>
      </c>
      <c r="P31" s="3">
        <f t="shared" si="21"/>
        <v>9.3765414831018121E-2</v>
      </c>
      <c r="Q31" s="3">
        <f>IF(ISNUMBER(P31),SUMIF(A:A,A31,P:P),"")</f>
        <v>0.91280098246326469</v>
      </c>
      <c r="R31" s="3">
        <f t="shared" si="22"/>
        <v>0.10272273653560805</v>
      </c>
      <c r="S31" s="7">
        <f t="shared" si="23"/>
        <v>9.7349431462367395</v>
      </c>
    </row>
    <row r="32" spans="1:19" x14ac:dyDescent="0.3">
      <c r="A32" s="1">
        <v>15</v>
      </c>
      <c r="B32" s="5">
        <v>0.64930555555555558</v>
      </c>
      <c r="C32" s="1" t="s">
        <v>19</v>
      </c>
      <c r="D32" s="1">
        <v>5</v>
      </c>
      <c r="E32" s="1">
        <v>8</v>
      </c>
      <c r="F32" s="1" t="s">
        <v>46</v>
      </c>
      <c r="G32" s="1">
        <v>52.06</v>
      </c>
      <c r="H32" s="1">
        <f>1+COUNTIFS(A:A,A32,G:G,"&gt;"&amp;G32)</f>
        <v>6</v>
      </c>
      <c r="I32" s="2">
        <f>AVERAGEIF(A:A,A32,G:G)</f>
        <v>49.816000000000003</v>
      </c>
      <c r="J32" s="2">
        <f t="shared" si="16"/>
        <v>2.2439999999999998</v>
      </c>
      <c r="K32" s="2">
        <f t="shared" si="17"/>
        <v>92.244</v>
      </c>
      <c r="L32" s="2">
        <f t="shared" si="18"/>
        <v>253.3165772523939</v>
      </c>
      <c r="M32" s="2">
        <f>SUMIF(A:A,A32,L:L)</f>
        <v>2956.020457706155</v>
      </c>
      <c r="N32" s="3">
        <f t="shared" si="19"/>
        <v>8.5695136713960784E-2</v>
      </c>
      <c r="O32" s="6">
        <f t="shared" si="20"/>
        <v>11.669273640788623</v>
      </c>
      <c r="P32" s="3">
        <f t="shared" si="21"/>
        <v>8.5695136713960784E-2</v>
      </c>
      <c r="Q32" s="3">
        <f>IF(ISNUMBER(P32),SUMIF(A:A,A32,P:P),"")</f>
        <v>0.91280098246326469</v>
      </c>
      <c r="R32" s="3">
        <f t="shared" si="22"/>
        <v>9.3881512356292357E-2</v>
      </c>
      <c r="S32" s="7">
        <f t="shared" si="23"/>
        <v>10.651724443944532</v>
      </c>
    </row>
    <row r="33" spans="1:19" x14ac:dyDescent="0.3">
      <c r="A33" s="1">
        <v>15</v>
      </c>
      <c r="B33" s="5">
        <v>0.64930555555555558</v>
      </c>
      <c r="C33" s="1" t="s">
        <v>19</v>
      </c>
      <c r="D33" s="1">
        <v>5</v>
      </c>
      <c r="E33" s="1">
        <v>10</v>
      </c>
      <c r="F33" s="1" t="s">
        <v>48</v>
      </c>
      <c r="G33" s="1">
        <v>47.51</v>
      </c>
      <c r="H33" s="1">
        <f>1+COUNTIFS(A:A,A33,G:G,"&gt;"&amp;G33)</f>
        <v>7</v>
      </c>
      <c r="I33" s="2">
        <f>AVERAGEIF(A:A,A33,G:G)</f>
        <v>49.816000000000003</v>
      </c>
      <c r="J33" s="2">
        <f t="shared" si="16"/>
        <v>-2.3060000000000045</v>
      </c>
      <c r="K33" s="2">
        <f t="shared" si="17"/>
        <v>87.693999999999988</v>
      </c>
      <c r="L33" s="2">
        <f t="shared" si="18"/>
        <v>192.79741993364465</v>
      </c>
      <c r="M33" s="2">
        <f>SUMIF(A:A,A33,L:L)</f>
        <v>2956.020457706155</v>
      </c>
      <c r="N33" s="3">
        <f t="shared" si="19"/>
        <v>6.5221950487871008E-2</v>
      </c>
      <c r="O33" s="6">
        <f t="shared" si="20"/>
        <v>15.332261493559058</v>
      </c>
      <c r="P33" s="3">
        <f t="shared" si="21"/>
        <v>6.5221950487871008E-2</v>
      </c>
      <c r="Q33" s="3">
        <f>IF(ISNUMBER(P33),SUMIF(A:A,A33,P:P),"")</f>
        <v>0.91280098246326469</v>
      </c>
      <c r="R33" s="3">
        <f t="shared" si="22"/>
        <v>7.1452541946070744E-2</v>
      </c>
      <c r="S33" s="7">
        <f t="shared" si="23"/>
        <v>13.99530335470439</v>
      </c>
    </row>
    <row r="34" spans="1:19" x14ac:dyDescent="0.3">
      <c r="A34" s="1">
        <v>15</v>
      </c>
      <c r="B34" s="5">
        <v>0.64930555555555558</v>
      </c>
      <c r="C34" s="1" t="s">
        <v>19</v>
      </c>
      <c r="D34" s="1">
        <v>5</v>
      </c>
      <c r="E34" s="1">
        <v>4</v>
      </c>
      <c r="F34" s="1" t="s">
        <v>42</v>
      </c>
      <c r="G34" s="1">
        <v>40.74</v>
      </c>
      <c r="H34" s="1">
        <f>1+COUNTIFS(A:A,A34,G:G,"&gt;"&amp;G34)</f>
        <v>8</v>
      </c>
      <c r="I34" s="2">
        <f>AVERAGEIF(A:A,A34,G:G)</f>
        <v>49.816000000000003</v>
      </c>
      <c r="J34" s="2">
        <f t="shared" si="16"/>
        <v>-9.0760000000000005</v>
      </c>
      <c r="K34" s="2">
        <f t="shared" si="17"/>
        <v>80.924000000000007</v>
      </c>
      <c r="L34" s="2">
        <f t="shared" si="18"/>
        <v>128.43719114792844</v>
      </c>
      <c r="M34" s="2">
        <f>SUMIF(A:A,A34,L:L)</f>
        <v>2956.020457706155</v>
      </c>
      <c r="N34" s="3">
        <f t="shared" si="19"/>
        <v>4.3449358008704225E-2</v>
      </c>
      <c r="O34" s="6">
        <f t="shared" si="20"/>
        <v>23.015299784168725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15</v>
      </c>
      <c r="B35" s="5">
        <v>0.64930555555555558</v>
      </c>
      <c r="C35" s="1" t="s">
        <v>19</v>
      </c>
      <c r="D35" s="1">
        <v>5</v>
      </c>
      <c r="E35" s="1">
        <v>9</v>
      </c>
      <c r="F35" s="1" t="s">
        <v>47</v>
      </c>
      <c r="G35" s="1">
        <v>35.89</v>
      </c>
      <c r="H35" s="1">
        <f>1+COUNTIFS(A:A,A35,G:G,"&gt;"&amp;G35)</f>
        <v>9</v>
      </c>
      <c r="I35" s="2">
        <f>AVERAGEIF(A:A,A35,G:G)</f>
        <v>49.816000000000003</v>
      </c>
      <c r="J35" s="2">
        <f t="shared" si="16"/>
        <v>-13.926000000000002</v>
      </c>
      <c r="K35" s="2">
        <f t="shared" si="17"/>
        <v>76.073999999999998</v>
      </c>
      <c r="L35" s="2">
        <f t="shared" si="18"/>
        <v>96.00881402368276</v>
      </c>
      <c r="M35" s="2">
        <f>SUMIF(A:A,A35,L:L)</f>
        <v>2956.020457706155</v>
      </c>
      <c r="N35" s="3">
        <f t="shared" si="19"/>
        <v>3.2479076311327265E-2</v>
      </c>
      <c r="O35" s="6">
        <f t="shared" si="20"/>
        <v>30.789052940253853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15</v>
      </c>
      <c r="B36" s="5">
        <v>0.64930555555555558</v>
      </c>
      <c r="C36" s="1" t="s">
        <v>19</v>
      </c>
      <c r="D36" s="1">
        <v>5</v>
      </c>
      <c r="E36" s="1">
        <v>7</v>
      </c>
      <c r="F36" s="1" t="s">
        <v>45</v>
      </c>
      <c r="G36" s="1">
        <v>18.25</v>
      </c>
      <c r="H36" s="1">
        <f>1+COUNTIFS(A:A,A36,G:G,"&gt;"&amp;G36)</f>
        <v>10</v>
      </c>
      <c r="I36" s="2">
        <f>AVERAGEIF(A:A,A36,G:G)</f>
        <v>49.816000000000003</v>
      </c>
      <c r="J36" s="2">
        <f t="shared" si="16"/>
        <v>-31.566000000000003</v>
      </c>
      <c r="K36" s="2">
        <f t="shared" si="17"/>
        <v>58.433999999999997</v>
      </c>
      <c r="L36" s="2">
        <f t="shared" si="18"/>
        <v>33.316074558856215</v>
      </c>
      <c r="M36" s="2">
        <f>SUMIF(A:A,A36,L:L)</f>
        <v>2956.020457706155</v>
      </c>
      <c r="N36" s="3">
        <f t="shared" si="19"/>
        <v>1.1270583216703847E-2</v>
      </c>
      <c r="O36" s="6">
        <f t="shared" si="20"/>
        <v>88.726553078275955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20</v>
      </c>
      <c r="B37" s="5">
        <v>0.67361111111111116</v>
      </c>
      <c r="C37" s="1" t="s">
        <v>19</v>
      </c>
      <c r="D37" s="1">
        <v>6</v>
      </c>
      <c r="E37" s="1">
        <v>6</v>
      </c>
      <c r="F37" s="1" t="s">
        <v>53</v>
      </c>
      <c r="G37" s="1">
        <v>64.73</v>
      </c>
      <c r="H37" s="1">
        <f>1+COUNTIFS(A:A,A37,G:G,"&gt;"&amp;G37)</f>
        <v>1</v>
      </c>
      <c r="I37" s="2">
        <f>AVERAGEIF(A:A,A37,G:G)</f>
        <v>48.443333333333328</v>
      </c>
      <c r="J37" s="2">
        <f t="shared" ref="J37:J45" si="24">G37-I37</f>
        <v>16.286666666666676</v>
      </c>
      <c r="K37" s="2">
        <f t="shared" ref="K37:K45" si="25">90+J37</f>
        <v>106.28666666666668</v>
      </c>
      <c r="L37" s="2">
        <f t="shared" ref="L37:L45" si="26">EXP(0.06*K37)</f>
        <v>588.27822043680032</v>
      </c>
      <c r="M37" s="2">
        <f>SUMIF(A:A,A37,L:L)</f>
        <v>2635.7684523678404</v>
      </c>
      <c r="N37" s="3">
        <f t="shared" ref="N37:N45" si="27">L37/M37</f>
        <v>0.22319040199009935</v>
      </c>
      <c r="O37" s="6">
        <f t="shared" ref="O37:O45" si="28">1/N37</f>
        <v>4.480479407194041</v>
      </c>
      <c r="P37" s="3">
        <f t="shared" ref="P37:P45" si="29">IF(O37&gt;21,"",N37)</f>
        <v>0.22319040199009935</v>
      </c>
      <c r="Q37" s="3">
        <f>IF(ISNUMBER(P37),SUMIF(A:A,A37,P:P),"")</f>
        <v>0.95810922783526309</v>
      </c>
      <c r="R37" s="3">
        <f t="shared" ref="R37:R45" si="30">IFERROR(P37*(1/Q37),"")</f>
        <v>0.23294880740724333</v>
      </c>
      <c r="S37" s="7">
        <f t="shared" ref="S37:S45" si="31">IFERROR(1/R37,"")</f>
        <v>4.2927886651584801</v>
      </c>
    </row>
    <row r="38" spans="1:19" x14ac:dyDescent="0.3">
      <c r="A38" s="1">
        <v>20</v>
      </c>
      <c r="B38" s="5">
        <v>0.67361111111111116</v>
      </c>
      <c r="C38" s="1" t="s">
        <v>19</v>
      </c>
      <c r="D38" s="1">
        <v>6</v>
      </c>
      <c r="E38" s="1">
        <v>7</v>
      </c>
      <c r="F38" s="1" t="s">
        <v>54</v>
      </c>
      <c r="G38" s="1">
        <v>56.47</v>
      </c>
      <c r="H38" s="1">
        <f>1+COUNTIFS(A:A,A38,G:G,"&gt;"&amp;G38)</f>
        <v>2</v>
      </c>
      <c r="I38" s="2">
        <f>AVERAGEIF(A:A,A38,G:G)</f>
        <v>48.443333333333328</v>
      </c>
      <c r="J38" s="2">
        <f t="shared" si="24"/>
        <v>8.0266666666666708</v>
      </c>
      <c r="K38" s="2">
        <f t="shared" si="25"/>
        <v>98.026666666666671</v>
      </c>
      <c r="L38" s="2">
        <f t="shared" si="26"/>
        <v>358.38219473577823</v>
      </c>
      <c r="M38" s="2">
        <f>SUMIF(A:A,A38,L:L)</f>
        <v>2635.7684523678404</v>
      </c>
      <c r="N38" s="3">
        <f t="shared" si="27"/>
        <v>0.13596877009959879</v>
      </c>
      <c r="O38" s="6">
        <f t="shared" si="28"/>
        <v>7.3546300320837483</v>
      </c>
      <c r="P38" s="3">
        <f t="shared" si="29"/>
        <v>0.13596877009959879</v>
      </c>
      <c r="Q38" s="3">
        <f>IF(ISNUMBER(P38),SUMIF(A:A,A38,P:P),"")</f>
        <v>0.95810922783526309</v>
      </c>
      <c r="R38" s="3">
        <f t="shared" si="30"/>
        <v>0.14191364214997124</v>
      </c>
      <c r="S38" s="7">
        <f t="shared" si="31"/>
        <v>7.046538901053796</v>
      </c>
    </row>
    <row r="39" spans="1:19" x14ac:dyDescent="0.3">
      <c r="A39" s="1">
        <v>20</v>
      </c>
      <c r="B39" s="5">
        <v>0.67361111111111116</v>
      </c>
      <c r="C39" s="1" t="s">
        <v>19</v>
      </c>
      <c r="D39" s="1">
        <v>6</v>
      </c>
      <c r="E39" s="1">
        <v>8</v>
      </c>
      <c r="F39" s="1" t="s">
        <v>55</v>
      </c>
      <c r="G39" s="1">
        <v>56.18</v>
      </c>
      <c r="H39" s="1">
        <f>1+COUNTIFS(A:A,A39,G:G,"&gt;"&amp;G39)</f>
        <v>3</v>
      </c>
      <c r="I39" s="2">
        <f>AVERAGEIF(A:A,A39,G:G)</f>
        <v>48.443333333333328</v>
      </c>
      <c r="J39" s="2">
        <f t="shared" si="24"/>
        <v>7.7366666666666717</v>
      </c>
      <c r="K39" s="2">
        <f t="shared" si="25"/>
        <v>97.736666666666679</v>
      </c>
      <c r="L39" s="2">
        <f t="shared" si="26"/>
        <v>352.2002831470403</v>
      </c>
      <c r="M39" s="2">
        <f>SUMIF(A:A,A39,L:L)</f>
        <v>2635.7684523678404</v>
      </c>
      <c r="N39" s="3">
        <f t="shared" si="27"/>
        <v>0.13362337758866544</v>
      </c>
      <c r="O39" s="6">
        <f t="shared" si="28"/>
        <v>7.4837204241185464</v>
      </c>
      <c r="P39" s="3">
        <f t="shared" si="29"/>
        <v>0.13362337758866544</v>
      </c>
      <c r="Q39" s="3">
        <f>IF(ISNUMBER(P39),SUMIF(A:A,A39,P:P),"")</f>
        <v>0.95810922783526309</v>
      </c>
      <c r="R39" s="3">
        <f t="shared" si="30"/>
        <v>0.13946570360309751</v>
      </c>
      <c r="S39" s="7">
        <f t="shared" si="31"/>
        <v>7.1702215968872087</v>
      </c>
    </row>
    <row r="40" spans="1:19" x14ac:dyDescent="0.3">
      <c r="A40" s="1">
        <v>20</v>
      </c>
      <c r="B40" s="5">
        <v>0.67361111111111116</v>
      </c>
      <c r="C40" s="1" t="s">
        <v>19</v>
      </c>
      <c r="D40" s="1">
        <v>6</v>
      </c>
      <c r="E40" s="1">
        <v>2</v>
      </c>
      <c r="F40" s="1" t="s">
        <v>49</v>
      </c>
      <c r="G40" s="1">
        <v>55.95</v>
      </c>
      <c r="H40" s="1">
        <f>1+COUNTIFS(A:A,A40,G:G,"&gt;"&amp;G40)</f>
        <v>4</v>
      </c>
      <c r="I40" s="2">
        <f>AVERAGEIF(A:A,A40,G:G)</f>
        <v>48.443333333333328</v>
      </c>
      <c r="J40" s="2">
        <f t="shared" si="24"/>
        <v>7.5066666666666748</v>
      </c>
      <c r="K40" s="2">
        <f t="shared" si="25"/>
        <v>97.506666666666675</v>
      </c>
      <c r="L40" s="2">
        <f t="shared" si="26"/>
        <v>347.37330201338091</v>
      </c>
      <c r="M40" s="2">
        <f>SUMIF(A:A,A40,L:L)</f>
        <v>2635.7684523678404</v>
      </c>
      <c r="N40" s="3">
        <f t="shared" si="27"/>
        <v>0.1317920402686808</v>
      </c>
      <c r="O40" s="6">
        <f t="shared" si="28"/>
        <v>7.5877116551297599</v>
      </c>
      <c r="P40" s="3">
        <f t="shared" si="29"/>
        <v>0.1317920402686808</v>
      </c>
      <c r="Q40" s="3">
        <f>IF(ISNUMBER(P40),SUMIF(A:A,A40,P:P),"")</f>
        <v>0.95810922783526309</v>
      </c>
      <c r="R40" s="3">
        <f t="shared" si="30"/>
        <v>0.13755429594019217</v>
      </c>
      <c r="S40" s="7">
        <f t="shared" si="31"/>
        <v>7.2698565549330016</v>
      </c>
    </row>
    <row r="41" spans="1:19" x14ac:dyDescent="0.3">
      <c r="A41" s="1">
        <v>20</v>
      </c>
      <c r="B41" s="5">
        <v>0.67361111111111116</v>
      </c>
      <c r="C41" s="1" t="s">
        <v>19</v>
      </c>
      <c r="D41" s="1">
        <v>6</v>
      </c>
      <c r="E41" s="1">
        <v>3</v>
      </c>
      <c r="F41" s="1" t="s">
        <v>50</v>
      </c>
      <c r="G41" s="1">
        <v>55.63</v>
      </c>
      <c r="H41" s="1">
        <f>1+COUNTIFS(A:A,A41,G:G,"&gt;"&amp;G41)</f>
        <v>5</v>
      </c>
      <c r="I41" s="2">
        <f>AVERAGEIF(A:A,A41,G:G)</f>
        <v>48.443333333333328</v>
      </c>
      <c r="J41" s="2">
        <f t="shared" si="24"/>
        <v>7.1866666666666745</v>
      </c>
      <c r="K41" s="2">
        <f t="shared" si="25"/>
        <v>97.186666666666667</v>
      </c>
      <c r="L41" s="2">
        <f t="shared" si="26"/>
        <v>340.76735464293643</v>
      </c>
      <c r="M41" s="2">
        <f>SUMIF(A:A,A41,L:L)</f>
        <v>2635.7684523678404</v>
      </c>
      <c r="N41" s="3">
        <f t="shared" si="27"/>
        <v>0.12928577027955865</v>
      </c>
      <c r="O41" s="6">
        <f t="shared" si="28"/>
        <v>7.7348032798788982</v>
      </c>
      <c r="P41" s="3">
        <f t="shared" si="29"/>
        <v>0.12928577027955865</v>
      </c>
      <c r="Q41" s="3">
        <f>IF(ISNUMBER(P41),SUMIF(A:A,A41,P:P),"")</f>
        <v>0.95810922783526309</v>
      </c>
      <c r="R41" s="3">
        <f t="shared" si="30"/>
        <v>0.1349384459762118</v>
      </c>
      <c r="S41" s="7">
        <f t="shared" si="31"/>
        <v>7.4107863979424318</v>
      </c>
    </row>
    <row r="42" spans="1:19" x14ac:dyDescent="0.3">
      <c r="A42" s="1">
        <v>20</v>
      </c>
      <c r="B42" s="5">
        <v>0.67361111111111116</v>
      </c>
      <c r="C42" s="1" t="s">
        <v>19</v>
      </c>
      <c r="D42" s="1">
        <v>6</v>
      </c>
      <c r="E42" s="1">
        <v>5</v>
      </c>
      <c r="F42" s="1" t="s">
        <v>52</v>
      </c>
      <c r="G42" s="1">
        <v>52.08</v>
      </c>
      <c r="H42" s="1">
        <f>1+COUNTIFS(A:A,A42,G:G,"&gt;"&amp;G42)</f>
        <v>6</v>
      </c>
      <c r="I42" s="2">
        <f>AVERAGEIF(A:A,A42,G:G)</f>
        <v>48.443333333333328</v>
      </c>
      <c r="J42" s="2">
        <f t="shared" si="24"/>
        <v>3.6366666666666703</v>
      </c>
      <c r="K42" s="2">
        <f t="shared" si="25"/>
        <v>93.63666666666667</v>
      </c>
      <c r="L42" s="2">
        <f t="shared" si="26"/>
        <v>275.39322901771669</v>
      </c>
      <c r="M42" s="2">
        <f>SUMIF(A:A,A42,L:L)</f>
        <v>2635.7684523678404</v>
      </c>
      <c r="N42" s="3">
        <f t="shared" si="27"/>
        <v>0.10448308870618639</v>
      </c>
      <c r="O42" s="6">
        <f t="shared" si="28"/>
        <v>9.5709268589108092</v>
      </c>
      <c r="P42" s="3">
        <f t="shared" si="29"/>
        <v>0.10448308870618639</v>
      </c>
      <c r="Q42" s="3">
        <f>IF(ISNUMBER(P42),SUMIF(A:A,A42,P:P),"")</f>
        <v>0.95810922783526309</v>
      </c>
      <c r="R42" s="3">
        <f t="shared" si="30"/>
        <v>0.10905133326213111</v>
      </c>
      <c r="S42" s="7">
        <f t="shared" si="31"/>
        <v>9.1699933424588167</v>
      </c>
    </row>
    <row r="43" spans="1:19" x14ac:dyDescent="0.3">
      <c r="A43" s="1">
        <v>20</v>
      </c>
      <c r="B43" s="5">
        <v>0.67361111111111116</v>
      </c>
      <c r="C43" s="1" t="s">
        <v>19</v>
      </c>
      <c r="D43" s="1">
        <v>6</v>
      </c>
      <c r="E43" s="1">
        <v>10</v>
      </c>
      <c r="F43" s="1" t="s">
        <v>56</v>
      </c>
      <c r="G43" s="1">
        <v>51.31</v>
      </c>
      <c r="H43" s="1">
        <f>1+COUNTIFS(A:A,A43,G:G,"&gt;"&amp;G43)</f>
        <v>7</v>
      </c>
      <c r="I43" s="2">
        <f>AVERAGEIF(A:A,A43,G:G)</f>
        <v>48.443333333333328</v>
      </c>
      <c r="J43" s="2">
        <f t="shared" si="24"/>
        <v>2.8666666666666742</v>
      </c>
      <c r="K43" s="2">
        <f t="shared" si="25"/>
        <v>92.866666666666674</v>
      </c>
      <c r="L43" s="2">
        <f t="shared" si="26"/>
        <v>262.95949265704513</v>
      </c>
      <c r="M43" s="2">
        <f>SUMIF(A:A,A43,L:L)</f>
        <v>2635.7684523678404</v>
      </c>
      <c r="N43" s="3">
        <f t="shared" si="27"/>
        <v>9.9765778902473651E-2</v>
      </c>
      <c r="O43" s="6">
        <f t="shared" si="28"/>
        <v>10.023477098069401</v>
      </c>
      <c r="P43" s="3">
        <f t="shared" si="29"/>
        <v>9.9765778902473651E-2</v>
      </c>
      <c r="Q43" s="3">
        <f>IF(ISNUMBER(P43),SUMIF(A:A,A43,P:P),"")</f>
        <v>0.95810922783526309</v>
      </c>
      <c r="R43" s="3">
        <f t="shared" si="30"/>
        <v>0.10412777166115274</v>
      </c>
      <c r="S43" s="7">
        <f t="shared" si="31"/>
        <v>9.603585902655718</v>
      </c>
    </row>
    <row r="44" spans="1:19" x14ac:dyDescent="0.3">
      <c r="A44" s="1">
        <v>20</v>
      </c>
      <c r="B44" s="5">
        <v>0.67361111111111116</v>
      </c>
      <c r="C44" s="1" t="s">
        <v>19</v>
      </c>
      <c r="D44" s="1">
        <v>6</v>
      </c>
      <c r="E44" s="1">
        <v>4</v>
      </c>
      <c r="F44" s="1" t="s">
        <v>51</v>
      </c>
      <c r="G44" s="1">
        <v>32.96</v>
      </c>
      <c r="H44" s="1">
        <f>1+COUNTIFS(A:A,A44,G:G,"&gt;"&amp;G44)</f>
        <v>8</v>
      </c>
      <c r="I44" s="2">
        <f>AVERAGEIF(A:A,A44,G:G)</f>
        <v>48.443333333333328</v>
      </c>
      <c r="J44" s="2">
        <f t="shared" si="24"/>
        <v>-15.483333333333327</v>
      </c>
      <c r="K44" s="2">
        <f t="shared" si="25"/>
        <v>74.51666666666668</v>
      </c>
      <c r="L44" s="2">
        <f t="shared" si="26"/>
        <v>87.444123429379133</v>
      </c>
      <c r="M44" s="2">
        <f>SUMIF(A:A,A44,L:L)</f>
        <v>2635.7684523678404</v>
      </c>
      <c r="N44" s="3">
        <f t="shared" si="27"/>
        <v>3.3175950395348187E-2</v>
      </c>
      <c r="O44" s="6">
        <f t="shared" si="28"/>
        <v>30.142316590279698</v>
      </c>
      <c r="P44" s="3" t="str">
        <f t="shared" si="29"/>
        <v/>
      </c>
      <c r="Q44" s="3" t="str">
        <f>IF(ISNUMBER(P44),SUMIF(A:A,A44,P:P),"")</f>
        <v/>
      </c>
      <c r="R44" s="3" t="str">
        <f t="shared" si="30"/>
        <v/>
      </c>
      <c r="S44" s="7" t="str">
        <f t="shared" si="31"/>
        <v/>
      </c>
    </row>
    <row r="45" spans="1:19" x14ac:dyDescent="0.3">
      <c r="A45" s="1">
        <v>20</v>
      </c>
      <c r="B45" s="5">
        <v>0.67361111111111116</v>
      </c>
      <c r="C45" s="1" t="s">
        <v>19</v>
      </c>
      <c r="D45" s="1">
        <v>6</v>
      </c>
      <c r="E45" s="1">
        <v>11</v>
      </c>
      <c r="F45" s="1" t="s">
        <v>57</v>
      </c>
      <c r="G45" s="1">
        <v>10.68</v>
      </c>
      <c r="H45" s="1">
        <f>1+COUNTIFS(A:A,A45,G:G,"&gt;"&amp;G45)</f>
        <v>9</v>
      </c>
      <c r="I45" s="2">
        <f>AVERAGEIF(A:A,A45,G:G)</f>
        <v>48.443333333333328</v>
      </c>
      <c r="J45" s="2">
        <f t="shared" si="24"/>
        <v>-37.763333333333328</v>
      </c>
      <c r="K45" s="2">
        <f t="shared" si="25"/>
        <v>52.236666666666672</v>
      </c>
      <c r="L45" s="2">
        <f t="shared" si="26"/>
        <v>22.970252287763351</v>
      </c>
      <c r="M45" s="2">
        <f>SUMIF(A:A,A45,L:L)</f>
        <v>2635.7684523678404</v>
      </c>
      <c r="N45" s="3">
        <f t="shared" si="27"/>
        <v>8.71482176938875E-3</v>
      </c>
      <c r="O45" s="6">
        <f t="shared" si="28"/>
        <v>114.74703975158165</v>
      </c>
      <c r="P45" s="3" t="str">
        <f t="shared" si="29"/>
        <v/>
      </c>
      <c r="Q45" s="3" t="str">
        <f>IF(ISNUMBER(P45),SUMIF(A:A,A45,P:P),"")</f>
        <v/>
      </c>
      <c r="R45" s="3" t="str">
        <f t="shared" si="30"/>
        <v/>
      </c>
      <c r="S45" s="7" t="str">
        <f t="shared" si="31"/>
        <v/>
      </c>
    </row>
    <row r="46" spans="1:19" x14ac:dyDescent="0.3">
      <c r="A46" s="1">
        <v>25</v>
      </c>
      <c r="B46" s="5">
        <v>0.69791666666666663</v>
      </c>
      <c r="C46" s="1" t="s">
        <v>19</v>
      </c>
      <c r="D46" s="1">
        <v>7</v>
      </c>
      <c r="E46" s="1">
        <v>9</v>
      </c>
      <c r="F46" s="1" t="s">
        <v>65</v>
      </c>
      <c r="G46" s="1">
        <v>72.459999999999994</v>
      </c>
      <c r="H46" s="1">
        <f>1+COUNTIFS(A:A,A46,G:G,"&gt;"&amp;G46)</f>
        <v>1</v>
      </c>
      <c r="I46" s="2">
        <f>AVERAGEIF(A:A,A46,G:G)</f>
        <v>47.608181818181812</v>
      </c>
      <c r="J46" s="2">
        <f t="shared" ref="J46:J56" si="32">G46-I46</f>
        <v>24.851818181818182</v>
      </c>
      <c r="K46" s="2">
        <f t="shared" ref="K46:K56" si="33">90+J46</f>
        <v>114.85181818181817</v>
      </c>
      <c r="L46" s="2">
        <f t="shared" ref="L46:L56" si="34">EXP(0.06*K46)</f>
        <v>983.49159414007897</v>
      </c>
      <c r="M46" s="2">
        <f>SUMIF(A:A,A46,L:L)</f>
        <v>3470.8090308977803</v>
      </c>
      <c r="N46" s="3">
        <f t="shared" ref="N46:N56" si="35">L46/M46</f>
        <v>0.28336090674677172</v>
      </c>
      <c r="O46" s="6">
        <f t="shared" ref="O46:O56" si="36">1/N46</f>
        <v>3.529068323082619</v>
      </c>
      <c r="P46" s="3">
        <f t="shared" ref="P46:P56" si="37">IF(O46&gt;21,"",N46)</f>
        <v>0.28336090674677172</v>
      </c>
      <c r="Q46" s="3">
        <f>IF(ISNUMBER(P46),SUMIF(A:A,A46,P:P),"")</f>
        <v>0.89574671890341273</v>
      </c>
      <c r="R46" s="3">
        <f t="shared" ref="R46:R56" si="38">IFERROR(P46*(1/Q46),"")</f>
        <v>0.31634043504358755</v>
      </c>
      <c r="S46" s="7">
        <f t="shared" ref="S46:S56" si="39">IFERROR(1/R46,"")</f>
        <v>3.1611513711872248</v>
      </c>
    </row>
    <row r="47" spans="1:19" x14ac:dyDescent="0.3">
      <c r="A47" s="1">
        <v>25</v>
      </c>
      <c r="B47" s="5">
        <v>0.69791666666666663</v>
      </c>
      <c r="C47" s="1" t="s">
        <v>19</v>
      </c>
      <c r="D47" s="1">
        <v>7</v>
      </c>
      <c r="E47" s="1">
        <v>7</v>
      </c>
      <c r="F47" s="1" t="s">
        <v>63</v>
      </c>
      <c r="G47" s="1">
        <v>58.8</v>
      </c>
      <c r="H47" s="1">
        <f>1+COUNTIFS(A:A,A47,G:G,"&gt;"&amp;G47)</f>
        <v>2</v>
      </c>
      <c r="I47" s="2">
        <f>AVERAGEIF(A:A,A47,G:G)</f>
        <v>47.608181818181812</v>
      </c>
      <c r="J47" s="2">
        <f t="shared" si="32"/>
        <v>11.191818181818185</v>
      </c>
      <c r="K47" s="2">
        <f t="shared" si="33"/>
        <v>101.19181818181818</v>
      </c>
      <c r="L47" s="2">
        <f t="shared" si="34"/>
        <v>433.33412898934512</v>
      </c>
      <c r="M47" s="2">
        <f>SUMIF(A:A,A47,L:L)</f>
        <v>3470.8090308977803</v>
      </c>
      <c r="N47" s="3">
        <f t="shared" si="35"/>
        <v>0.12485104341141359</v>
      </c>
      <c r="O47" s="6">
        <f t="shared" si="36"/>
        <v>8.0095445955126259</v>
      </c>
      <c r="P47" s="3">
        <f t="shared" si="37"/>
        <v>0.12485104341141359</v>
      </c>
      <c r="Q47" s="3">
        <f>IF(ISNUMBER(P47),SUMIF(A:A,A47,P:P),"")</f>
        <v>0.89574671890341273</v>
      </c>
      <c r="R47" s="3">
        <f t="shared" si="38"/>
        <v>0.13938208287746587</v>
      </c>
      <c r="S47" s="7">
        <f t="shared" si="39"/>
        <v>7.1745232913409964</v>
      </c>
    </row>
    <row r="48" spans="1:19" x14ac:dyDescent="0.3">
      <c r="A48" s="1">
        <v>25</v>
      </c>
      <c r="B48" s="5">
        <v>0.69791666666666663</v>
      </c>
      <c r="C48" s="1" t="s">
        <v>19</v>
      </c>
      <c r="D48" s="1">
        <v>7</v>
      </c>
      <c r="E48" s="1">
        <v>5</v>
      </c>
      <c r="F48" s="1" t="s">
        <v>61</v>
      </c>
      <c r="G48" s="1">
        <v>58.05</v>
      </c>
      <c r="H48" s="1">
        <f>1+COUNTIFS(A:A,A48,G:G,"&gt;"&amp;G48)</f>
        <v>3</v>
      </c>
      <c r="I48" s="2">
        <f>AVERAGEIF(A:A,A48,G:G)</f>
        <v>47.608181818181812</v>
      </c>
      <c r="J48" s="2">
        <f t="shared" si="32"/>
        <v>10.441818181818185</v>
      </c>
      <c r="K48" s="2">
        <f t="shared" si="33"/>
        <v>100.44181818181818</v>
      </c>
      <c r="L48" s="2">
        <f t="shared" si="34"/>
        <v>414.26633610615369</v>
      </c>
      <c r="M48" s="2">
        <f>SUMIF(A:A,A48,L:L)</f>
        <v>3470.8090308977803</v>
      </c>
      <c r="N48" s="3">
        <f t="shared" si="35"/>
        <v>0.11935728310554646</v>
      </c>
      <c r="O48" s="6">
        <f t="shared" si="36"/>
        <v>8.3782067920875001</v>
      </c>
      <c r="P48" s="3">
        <f t="shared" si="37"/>
        <v>0.11935728310554646</v>
      </c>
      <c r="Q48" s="3">
        <f>IF(ISNUMBER(P48),SUMIF(A:A,A48,P:P),"")</f>
        <v>0.89574671890341273</v>
      </c>
      <c r="R48" s="3">
        <f t="shared" si="38"/>
        <v>0.13324892024350982</v>
      </c>
      <c r="S48" s="7">
        <f t="shared" si="39"/>
        <v>7.5047512443066662</v>
      </c>
    </row>
    <row r="49" spans="1:19" x14ac:dyDescent="0.3">
      <c r="A49" s="1">
        <v>25</v>
      </c>
      <c r="B49" s="5">
        <v>0.69791666666666663</v>
      </c>
      <c r="C49" s="1" t="s">
        <v>19</v>
      </c>
      <c r="D49" s="1">
        <v>7</v>
      </c>
      <c r="E49" s="1">
        <v>10</v>
      </c>
      <c r="F49" s="1" t="s">
        <v>66</v>
      </c>
      <c r="G49" s="1">
        <v>57.02</v>
      </c>
      <c r="H49" s="1">
        <f>1+COUNTIFS(A:A,A49,G:G,"&gt;"&amp;G49)</f>
        <v>4</v>
      </c>
      <c r="I49" s="2">
        <f>AVERAGEIF(A:A,A49,G:G)</f>
        <v>47.608181818181812</v>
      </c>
      <c r="J49" s="2">
        <f t="shared" si="32"/>
        <v>9.411818181818191</v>
      </c>
      <c r="K49" s="2">
        <f t="shared" si="33"/>
        <v>99.411818181818191</v>
      </c>
      <c r="L49" s="2">
        <f t="shared" si="34"/>
        <v>389.4397200355512</v>
      </c>
      <c r="M49" s="2">
        <f>SUMIF(A:A,A49,L:L)</f>
        <v>3470.8090308977803</v>
      </c>
      <c r="N49" s="3">
        <f t="shared" si="35"/>
        <v>0.11220430642213017</v>
      </c>
      <c r="O49" s="6">
        <f t="shared" si="36"/>
        <v>8.9123139020871758</v>
      </c>
      <c r="P49" s="3">
        <f t="shared" si="37"/>
        <v>0.11220430642213017</v>
      </c>
      <c r="Q49" s="3">
        <f>IF(ISNUMBER(P49),SUMIF(A:A,A49,P:P),"")</f>
        <v>0.89574671890341273</v>
      </c>
      <c r="R49" s="3">
        <f t="shared" si="38"/>
        <v>0.12526343000116422</v>
      </c>
      <c r="S49" s="7">
        <f t="shared" si="39"/>
        <v>7.9831759356318592</v>
      </c>
    </row>
    <row r="50" spans="1:19" x14ac:dyDescent="0.3">
      <c r="A50" s="1">
        <v>25</v>
      </c>
      <c r="B50" s="5">
        <v>0.69791666666666663</v>
      </c>
      <c r="C50" s="1" t="s">
        <v>19</v>
      </c>
      <c r="D50" s="1">
        <v>7</v>
      </c>
      <c r="E50" s="1">
        <v>1</v>
      </c>
      <c r="F50" s="1" t="s">
        <v>58</v>
      </c>
      <c r="G50" s="1">
        <v>55.74</v>
      </c>
      <c r="H50" s="1">
        <f>1+COUNTIFS(A:A,A50,G:G,"&gt;"&amp;G50)</f>
        <v>5</v>
      </c>
      <c r="I50" s="2">
        <f>AVERAGEIF(A:A,A50,G:G)</f>
        <v>47.608181818181812</v>
      </c>
      <c r="J50" s="2">
        <f t="shared" si="32"/>
        <v>8.1318181818181898</v>
      </c>
      <c r="K50" s="2">
        <f t="shared" si="33"/>
        <v>98.13181818181819</v>
      </c>
      <c r="L50" s="2">
        <f t="shared" si="34"/>
        <v>360.6504082413922</v>
      </c>
      <c r="M50" s="2">
        <f>SUMIF(A:A,A50,L:L)</f>
        <v>3470.8090308977803</v>
      </c>
      <c r="N50" s="3">
        <f t="shared" si="35"/>
        <v>0.10390960869088905</v>
      </c>
      <c r="O50" s="6">
        <f t="shared" si="36"/>
        <v>9.6237490699710566</v>
      </c>
      <c r="P50" s="3">
        <f t="shared" si="37"/>
        <v>0.10390960869088905</v>
      </c>
      <c r="Q50" s="3">
        <f>IF(ISNUMBER(P50),SUMIF(A:A,A50,P:P),"")</f>
        <v>0.89574671890341273</v>
      </c>
      <c r="R50" s="3">
        <f t="shared" si="38"/>
        <v>0.11600333721355612</v>
      </c>
      <c r="S50" s="7">
        <f t="shared" si="39"/>
        <v>8.6204416529763446</v>
      </c>
    </row>
    <row r="51" spans="1:19" x14ac:dyDescent="0.3">
      <c r="A51" s="1">
        <v>25</v>
      </c>
      <c r="B51" s="5">
        <v>0.69791666666666663</v>
      </c>
      <c r="C51" s="1" t="s">
        <v>19</v>
      </c>
      <c r="D51" s="1">
        <v>7</v>
      </c>
      <c r="E51" s="1">
        <v>4</v>
      </c>
      <c r="F51" s="1" t="s">
        <v>60</v>
      </c>
      <c r="G51" s="1">
        <v>52.83</v>
      </c>
      <c r="H51" s="1">
        <f>1+COUNTIFS(A:A,A51,G:G,"&gt;"&amp;G51)</f>
        <v>6</v>
      </c>
      <c r="I51" s="2">
        <f>AVERAGEIF(A:A,A51,G:G)</f>
        <v>47.608181818181812</v>
      </c>
      <c r="J51" s="2">
        <f t="shared" si="32"/>
        <v>5.2218181818181861</v>
      </c>
      <c r="K51" s="2">
        <f t="shared" si="33"/>
        <v>95.221818181818179</v>
      </c>
      <c r="L51" s="2">
        <f t="shared" si="34"/>
        <v>302.87164167168493</v>
      </c>
      <c r="M51" s="2">
        <f>SUMIF(A:A,A51,L:L)</f>
        <v>3470.8090308977803</v>
      </c>
      <c r="N51" s="3">
        <f t="shared" si="35"/>
        <v>8.7262548580306742E-2</v>
      </c>
      <c r="O51" s="6">
        <f t="shared" si="36"/>
        <v>11.459669884380139</v>
      </c>
      <c r="P51" s="3">
        <f t="shared" si="37"/>
        <v>8.7262548580306742E-2</v>
      </c>
      <c r="Q51" s="3">
        <f>IF(ISNUMBER(P51),SUMIF(A:A,A51,P:P),"")</f>
        <v>0.89574671890341273</v>
      </c>
      <c r="R51" s="3">
        <f t="shared" si="38"/>
        <v>9.7418775574344196E-2</v>
      </c>
      <c r="S51" s="7">
        <f t="shared" si="39"/>
        <v>10.26496169864976</v>
      </c>
    </row>
    <row r="52" spans="1:19" x14ac:dyDescent="0.3">
      <c r="A52" s="1">
        <v>25</v>
      </c>
      <c r="B52" s="5">
        <v>0.69791666666666663</v>
      </c>
      <c r="C52" s="1" t="s">
        <v>19</v>
      </c>
      <c r="D52" s="1">
        <v>7</v>
      </c>
      <c r="E52" s="1">
        <v>2</v>
      </c>
      <c r="F52" s="1" t="s">
        <v>59</v>
      </c>
      <c r="G52" s="1">
        <v>47.87</v>
      </c>
      <c r="H52" s="1">
        <f>1+COUNTIFS(A:A,A52,G:G,"&gt;"&amp;G52)</f>
        <v>7</v>
      </c>
      <c r="I52" s="2">
        <f>AVERAGEIF(A:A,A52,G:G)</f>
        <v>47.608181818181812</v>
      </c>
      <c r="J52" s="2">
        <f t="shared" si="32"/>
        <v>0.26181818181818528</v>
      </c>
      <c r="K52" s="2">
        <f t="shared" si="33"/>
        <v>90.261818181818185</v>
      </c>
      <c r="L52" s="2">
        <f t="shared" si="34"/>
        <v>224.91197218281371</v>
      </c>
      <c r="M52" s="2">
        <f>SUMIF(A:A,A52,L:L)</f>
        <v>3470.8090308977803</v>
      </c>
      <c r="N52" s="3">
        <f t="shared" si="35"/>
        <v>6.4801021946354856E-2</v>
      </c>
      <c r="O52" s="6">
        <f t="shared" si="36"/>
        <v>15.431855393080747</v>
      </c>
      <c r="P52" s="3">
        <f t="shared" si="37"/>
        <v>6.4801021946354856E-2</v>
      </c>
      <c r="Q52" s="3">
        <f>IF(ISNUMBER(P52),SUMIF(A:A,A52,P:P),"")</f>
        <v>0.89574671890341273</v>
      </c>
      <c r="R52" s="3">
        <f t="shared" si="38"/>
        <v>7.234301904637204E-2</v>
      </c>
      <c r="S52" s="7">
        <f t="shared" si="39"/>
        <v>13.823033834944015</v>
      </c>
    </row>
    <row r="53" spans="1:19" x14ac:dyDescent="0.3">
      <c r="A53" s="1">
        <v>25</v>
      </c>
      <c r="B53" s="5">
        <v>0.69791666666666663</v>
      </c>
      <c r="C53" s="1" t="s">
        <v>19</v>
      </c>
      <c r="D53" s="1">
        <v>7</v>
      </c>
      <c r="E53" s="1">
        <v>8</v>
      </c>
      <c r="F53" s="1" t="s">
        <v>64</v>
      </c>
      <c r="G53" s="1">
        <v>41.88</v>
      </c>
      <c r="H53" s="1">
        <f>1+COUNTIFS(A:A,A53,G:G,"&gt;"&amp;G53)</f>
        <v>8</v>
      </c>
      <c r="I53" s="2">
        <f>AVERAGEIF(A:A,A53,G:G)</f>
        <v>47.608181818181812</v>
      </c>
      <c r="J53" s="2">
        <f t="shared" si="32"/>
        <v>-5.7281818181818096</v>
      </c>
      <c r="K53" s="2">
        <f t="shared" si="33"/>
        <v>84.27181818181819</v>
      </c>
      <c r="L53" s="2">
        <f t="shared" si="34"/>
        <v>157.00993614744701</v>
      </c>
      <c r="M53" s="2">
        <f>SUMIF(A:A,A53,L:L)</f>
        <v>3470.8090308977803</v>
      </c>
      <c r="N53" s="3">
        <f t="shared" si="35"/>
        <v>4.5237273139984276E-2</v>
      </c>
      <c r="O53" s="6">
        <f t="shared" si="36"/>
        <v>22.105664877402191</v>
      </c>
      <c r="P53" s="3" t="str">
        <f t="shared" si="37"/>
        <v/>
      </c>
      <c r="Q53" s="3" t="str">
        <f>IF(ISNUMBER(P53),SUMIF(A:A,A53,P:P),"")</f>
        <v/>
      </c>
      <c r="R53" s="3" t="str">
        <f t="shared" si="38"/>
        <v/>
      </c>
      <c r="S53" s="7" t="str">
        <f t="shared" si="39"/>
        <v/>
      </c>
    </row>
    <row r="54" spans="1:19" x14ac:dyDescent="0.3">
      <c r="A54" s="1">
        <v>25</v>
      </c>
      <c r="B54" s="5">
        <v>0.69791666666666663</v>
      </c>
      <c r="C54" s="1" t="s">
        <v>19</v>
      </c>
      <c r="D54" s="1">
        <v>7</v>
      </c>
      <c r="E54" s="1">
        <v>11</v>
      </c>
      <c r="F54" s="1" t="s">
        <v>67</v>
      </c>
      <c r="G54" s="1">
        <v>36.03</v>
      </c>
      <c r="H54" s="1">
        <f>1+COUNTIFS(A:A,A54,G:G,"&gt;"&amp;G54)</f>
        <v>9</v>
      </c>
      <c r="I54" s="2">
        <f>AVERAGEIF(A:A,A54,G:G)</f>
        <v>47.608181818181812</v>
      </c>
      <c r="J54" s="2">
        <f t="shared" si="32"/>
        <v>-11.578181818181811</v>
      </c>
      <c r="K54" s="2">
        <f t="shared" si="33"/>
        <v>78.421818181818196</v>
      </c>
      <c r="L54" s="2">
        <f t="shared" si="34"/>
        <v>110.5324442417111</v>
      </c>
      <c r="M54" s="2">
        <f>SUMIF(A:A,A54,L:L)</f>
        <v>3470.8090308977803</v>
      </c>
      <c r="N54" s="3">
        <f t="shared" si="35"/>
        <v>3.1846305359278182E-2</v>
      </c>
      <c r="O54" s="6">
        <f t="shared" si="36"/>
        <v>31.400816789212175</v>
      </c>
      <c r="P54" s="3" t="str">
        <f t="shared" si="37"/>
        <v/>
      </c>
      <c r="Q54" s="3" t="str">
        <f>IF(ISNUMBER(P54),SUMIF(A:A,A54,P:P),"")</f>
        <v/>
      </c>
      <c r="R54" s="3" t="str">
        <f t="shared" si="38"/>
        <v/>
      </c>
      <c r="S54" s="7" t="str">
        <f t="shared" si="39"/>
        <v/>
      </c>
    </row>
    <row r="55" spans="1:19" x14ac:dyDescent="0.3">
      <c r="A55" s="1">
        <v>25</v>
      </c>
      <c r="B55" s="5">
        <v>0.69791666666666663</v>
      </c>
      <c r="C55" s="1" t="s">
        <v>19</v>
      </c>
      <c r="D55" s="1">
        <v>7</v>
      </c>
      <c r="E55" s="1">
        <v>12</v>
      </c>
      <c r="F55" s="1" t="s">
        <v>68</v>
      </c>
      <c r="G55" s="1">
        <v>24.81</v>
      </c>
      <c r="H55" s="1">
        <f>1+COUNTIFS(A:A,A55,G:G,"&gt;"&amp;G55)</f>
        <v>10</v>
      </c>
      <c r="I55" s="2">
        <f>AVERAGEIF(A:A,A55,G:G)</f>
        <v>47.608181818181812</v>
      </c>
      <c r="J55" s="2">
        <f t="shared" si="32"/>
        <v>-22.798181818181813</v>
      </c>
      <c r="K55" s="2">
        <f t="shared" si="33"/>
        <v>67.201818181818183</v>
      </c>
      <c r="L55" s="2">
        <f t="shared" si="34"/>
        <v>56.379695843300198</v>
      </c>
      <c r="M55" s="2">
        <f>SUMIF(A:A,A55,L:L)</f>
        <v>3470.8090308977803</v>
      </c>
      <c r="N55" s="3">
        <f t="shared" si="35"/>
        <v>1.6243963681492637E-2</v>
      </c>
      <c r="O55" s="6">
        <f t="shared" si="36"/>
        <v>61.561329464146603</v>
      </c>
      <c r="P55" s="3" t="str">
        <f t="shared" si="37"/>
        <v/>
      </c>
      <c r="Q55" s="3" t="str">
        <f>IF(ISNUMBER(P55),SUMIF(A:A,A55,P:P),"")</f>
        <v/>
      </c>
      <c r="R55" s="3" t="str">
        <f t="shared" si="38"/>
        <v/>
      </c>
      <c r="S55" s="7" t="str">
        <f t="shared" si="39"/>
        <v/>
      </c>
    </row>
    <row r="56" spans="1:19" x14ac:dyDescent="0.3">
      <c r="A56" s="1">
        <v>25</v>
      </c>
      <c r="B56" s="5">
        <v>0.69791666666666663</v>
      </c>
      <c r="C56" s="1" t="s">
        <v>19</v>
      </c>
      <c r="D56" s="1">
        <v>7</v>
      </c>
      <c r="E56" s="1">
        <v>6</v>
      </c>
      <c r="F56" s="1" t="s">
        <v>62</v>
      </c>
      <c r="G56" s="1">
        <v>18.2</v>
      </c>
      <c r="H56" s="1">
        <f>1+COUNTIFS(A:A,A56,G:G,"&gt;"&amp;G56)</f>
        <v>11</v>
      </c>
      <c r="I56" s="2">
        <f>AVERAGEIF(A:A,A56,G:G)</f>
        <v>47.608181818181812</v>
      </c>
      <c r="J56" s="2">
        <f t="shared" si="32"/>
        <v>-29.408181818181813</v>
      </c>
      <c r="K56" s="2">
        <f t="shared" si="33"/>
        <v>60.591818181818184</v>
      </c>
      <c r="L56" s="2">
        <f t="shared" si="34"/>
        <v>37.921153298302315</v>
      </c>
      <c r="M56" s="2">
        <f>SUMIF(A:A,A56,L:L)</f>
        <v>3470.8090308977803</v>
      </c>
      <c r="N56" s="3">
        <f t="shared" si="35"/>
        <v>1.0925738915832371E-2</v>
      </c>
      <c r="O56" s="6">
        <f t="shared" si="36"/>
        <v>91.526990321076653</v>
      </c>
      <c r="P56" s="3" t="str">
        <f t="shared" si="37"/>
        <v/>
      </c>
      <c r="Q56" s="3" t="str">
        <f>IF(ISNUMBER(P56),SUMIF(A:A,A56,P:P),"")</f>
        <v/>
      </c>
      <c r="R56" s="3" t="str">
        <f t="shared" si="38"/>
        <v/>
      </c>
      <c r="S56" s="7" t="str">
        <f t="shared" si="39"/>
        <v/>
      </c>
    </row>
  </sheetData>
  <autoFilter ref="A7:S16" xr:uid="{00000000-0009-0000-0000-000000000000}"/>
  <sortState xmlns:xlrd2="http://schemas.microsoft.com/office/spreadsheetml/2017/richdata2" ref="A8:T56">
    <sortCondition ref="B8:B56"/>
    <sortCondition ref="H8:H5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7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6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15062022 -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2022-06-14T22:54:24Z</cp:lastPrinted>
  <dcterms:created xsi:type="dcterms:W3CDTF">2016-03-11T05:58:01Z</dcterms:created>
  <dcterms:modified xsi:type="dcterms:W3CDTF">2022-06-14T22:55:08Z</dcterms:modified>
</cp:coreProperties>
</file>