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8F454992-961F-412D-8B9B-DF9C8ADA8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008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10082022 - PREMIUM'!$A$8:$S$36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3" i="1" l="1"/>
  <c r="I83" i="1"/>
  <c r="J83" i="1" s="1"/>
  <c r="K83" i="1" s="1"/>
  <c r="L83" i="1" s="1"/>
  <c r="H82" i="1"/>
  <c r="I82" i="1"/>
  <c r="J82" i="1" s="1"/>
  <c r="K82" i="1" s="1"/>
  <c r="L82" i="1" s="1"/>
  <c r="H85" i="1"/>
  <c r="I85" i="1"/>
  <c r="J85" i="1" s="1"/>
  <c r="K85" i="1" s="1"/>
  <c r="L85" i="1" s="1"/>
  <c r="H80" i="1"/>
  <c r="I80" i="1"/>
  <c r="J80" i="1" s="1"/>
  <c r="K80" i="1" s="1"/>
  <c r="L80" i="1" s="1"/>
  <c r="H78" i="1"/>
  <c r="I78" i="1"/>
  <c r="J78" i="1" s="1"/>
  <c r="K78" i="1" s="1"/>
  <c r="L78" i="1" s="1"/>
  <c r="H76" i="1"/>
  <c r="I76" i="1"/>
  <c r="J76" i="1" s="1"/>
  <c r="K76" i="1" s="1"/>
  <c r="L76" i="1" s="1"/>
  <c r="H75" i="1"/>
  <c r="I75" i="1"/>
  <c r="J75" i="1" s="1"/>
  <c r="K75" i="1" s="1"/>
  <c r="L75" i="1" s="1"/>
  <c r="H73" i="1"/>
  <c r="I73" i="1"/>
  <c r="J73" i="1" s="1"/>
  <c r="K73" i="1" s="1"/>
  <c r="L73" i="1" s="1"/>
  <c r="H81" i="1"/>
  <c r="I81" i="1"/>
  <c r="J81" i="1" s="1"/>
  <c r="K81" i="1" s="1"/>
  <c r="L81" i="1" s="1"/>
  <c r="H86" i="1"/>
  <c r="I86" i="1"/>
  <c r="J86" i="1" s="1"/>
  <c r="K86" i="1" s="1"/>
  <c r="L86" i="1" s="1"/>
  <c r="H84" i="1"/>
  <c r="I84" i="1"/>
  <c r="J84" i="1" s="1"/>
  <c r="K84" i="1" s="1"/>
  <c r="L84" i="1" s="1"/>
  <c r="H77" i="1"/>
  <c r="I77" i="1"/>
  <c r="J77" i="1" s="1"/>
  <c r="K77" i="1" s="1"/>
  <c r="L77" i="1" s="1"/>
  <c r="H79" i="1"/>
  <c r="I79" i="1"/>
  <c r="J79" i="1" s="1"/>
  <c r="K79" i="1" s="1"/>
  <c r="L79" i="1" s="1"/>
  <c r="H74" i="1"/>
  <c r="I74" i="1"/>
  <c r="J74" i="1" s="1"/>
  <c r="K74" i="1" s="1"/>
  <c r="L74" i="1" s="1"/>
  <c r="H70" i="1"/>
  <c r="I70" i="1"/>
  <c r="J70" i="1" s="1"/>
  <c r="K70" i="1" s="1"/>
  <c r="L70" i="1" s="1"/>
  <c r="H64" i="1"/>
  <c r="I64" i="1"/>
  <c r="J64" i="1" s="1"/>
  <c r="K64" i="1" s="1"/>
  <c r="L64" i="1" s="1"/>
  <c r="H71" i="1"/>
  <c r="I71" i="1"/>
  <c r="J71" i="1" s="1"/>
  <c r="K71" i="1" s="1"/>
  <c r="L71" i="1" s="1"/>
  <c r="H67" i="1"/>
  <c r="I67" i="1"/>
  <c r="J67" i="1" s="1"/>
  <c r="K67" i="1" s="1"/>
  <c r="L67" i="1" s="1"/>
  <c r="H69" i="1"/>
  <c r="I69" i="1"/>
  <c r="J69" i="1" s="1"/>
  <c r="K69" i="1" s="1"/>
  <c r="L69" i="1" s="1"/>
  <c r="H66" i="1"/>
  <c r="I66" i="1"/>
  <c r="J66" i="1" s="1"/>
  <c r="K66" i="1" s="1"/>
  <c r="L66" i="1" s="1"/>
  <c r="H68" i="1"/>
  <c r="I68" i="1"/>
  <c r="J68" i="1" s="1"/>
  <c r="K68" i="1" s="1"/>
  <c r="L68" i="1" s="1"/>
  <c r="H65" i="1"/>
  <c r="I65" i="1"/>
  <c r="J65" i="1" s="1"/>
  <c r="K65" i="1" s="1"/>
  <c r="L65" i="1" s="1"/>
  <c r="H63" i="1"/>
  <c r="I63" i="1"/>
  <c r="J63" i="1" s="1"/>
  <c r="K63" i="1" s="1"/>
  <c r="L63" i="1" s="1"/>
  <c r="H61" i="1"/>
  <c r="I61" i="1"/>
  <c r="J61" i="1" s="1"/>
  <c r="K61" i="1" s="1"/>
  <c r="L61" i="1" s="1"/>
  <c r="H53" i="1"/>
  <c r="I53" i="1"/>
  <c r="J53" i="1" s="1"/>
  <c r="K53" i="1" s="1"/>
  <c r="L53" i="1" s="1"/>
  <c r="H58" i="1"/>
  <c r="I58" i="1"/>
  <c r="J58" i="1" s="1"/>
  <c r="K58" i="1" s="1"/>
  <c r="L58" i="1" s="1"/>
  <c r="H60" i="1"/>
  <c r="I60" i="1"/>
  <c r="J60" i="1" s="1"/>
  <c r="K60" i="1" s="1"/>
  <c r="L60" i="1" s="1"/>
  <c r="H55" i="1"/>
  <c r="I55" i="1"/>
  <c r="J55" i="1" s="1"/>
  <c r="K55" i="1" s="1"/>
  <c r="L55" i="1" s="1"/>
  <c r="H51" i="1"/>
  <c r="I51" i="1"/>
  <c r="J51" i="1" s="1"/>
  <c r="K51" i="1" s="1"/>
  <c r="L51" i="1" s="1"/>
  <c r="H54" i="1"/>
  <c r="I54" i="1"/>
  <c r="J54" i="1" s="1"/>
  <c r="K54" i="1" s="1"/>
  <c r="L54" i="1" s="1"/>
  <c r="H57" i="1"/>
  <c r="I57" i="1"/>
  <c r="J57" i="1" s="1"/>
  <c r="K57" i="1" s="1"/>
  <c r="L57" i="1" s="1"/>
  <c r="H50" i="1"/>
  <c r="I50" i="1"/>
  <c r="J50" i="1" s="1"/>
  <c r="K50" i="1" s="1"/>
  <c r="L50" i="1" s="1"/>
  <c r="H49" i="1"/>
  <c r="I49" i="1"/>
  <c r="J49" i="1" s="1"/>
  <c r="K49" i="1" s="1"/>
  <c r="L49" i="1" s="1"/>
  <c r="H59" i="1"/>
  <c r="I59" i="1"/>
  <c r="J59" i="1" s="1"/>
  <c r="K59" i="1" s="1"/>
  <c r="L59" i="1" s="1"/>
  <c r="H52" i="1"/>
  <c r="I52" i="1"/>
  <c r="J52" i="1" s="1"/>
  <c r="K52" i="1" s="1"/>
  <c r="L52" i="1" s="1"/>
  <c r="H48" i="1"/>
  <c r="I48" i="1"/>
  <c r="J48" i="1" s="1"/>
  <c r="K48" i="1" s="1"/>
  <c r="L48" i="1" s="1"/>
  <c r="H56" i="1"/>
  <c r="I56" i="1"/>
  <c r="J56" i="1" s="1"/>
  <c r="K56" i="1" s="1"/>
  <c r="L56" i="1" s="1"/>
  <c r="H14" i="1"/>
  <c r="I14" i="1"/>
  <c r="J14" i="1" s="1"/>
  <c r="K14" i="1" s="1"/>
  <c r="L14" i="1" s="1"/>
  <c r="H15" i="1"/>
  <c r="I15" i="1"/>
  <c r="J15" i="1" s="1"/>
  <c r="K15" i="1" s="1"/>
  <c r="L15" i="1" s="1"/>
  <c r="H9" i="1"/>
  <c r="I9" i="1"/>
  <c r="J9" i="1" s="1"/>
  <c r="K9" i="1" s="1"/>
  <c r="L9" i="1" s="1"/>
  <c r="H16" i="1"/>
  <c r="I16" i="1"/>
  <c r="J16" i="1" s="1"/>
  <c r="K16" i="1" s="1"/>
  <c r="L16" i="1" s="1"/>
  <c r="H10" i="1"/>
  <c r="I10" i="1"/>
  <c r="J10" i="1" s="1"/>
  <c r="K10" i="1" s="1"/>
  <c r="L10" i="1" s="1"/>
  <c r="H11" i="1"/>
  <c r="I11" i="1"/>
  <c r="J11" i="1" s="1"/>
  <c r="K11" i="1" s="1"/>
  <c r="L11" i="1" s="1"/>
  <c r="H13" i="1"/>
  <c r="I13" i="1"/>
  <c r="J13" i="1" s="1"/>
  <c r="K13" i="1" s="1"/>
  <c r="L13" i="1" s="1"/>
  <c r="H12" i="1"/>
  <c r="I12" i="1"/>
  <c r="J12" i="1" s="1"/>
  <c r="K12" i="1" s="1"/>
  <c r="L12" i="1" s="1"/>
  <c r="H21" i="1"/>
  <c r="I21" i="1"/>
  <c r="J21" i="1" s="1"/>
  <c r="K21" i="1" s="1"/>
  <c r="L21" i="1" s="1"/>
  <c r="H18" i="1"/>
  <c r="I18" i="1"/>
  <c r="J18" i="1" s="1"/>
  <c r="K18" i="1" s="1"/>
  <c r="L18" i="1" s="1"/>
  <c r="H19" i="1"/>
  <c r="I19" i="1"/>
  <c r="J19" i="1" s="1"/>
  <c r="K19" i="1" s="1"/>
  <c r="L19" i="1" s="1"/>
  <c r="H22" i="1"/>
  <c r="I22" i="1"/>
  <c r="J22" i="1" s="1"/>
  <c r="K22" i="1" s="1"/>
  <c r="L22" i="1" s="1"/>
  <c r="H25" i="1"/>
  <c r="I25" i="1"/>
  <c r="J25" i="1" s="1"/>
  <c r="K25" i="1" s="1"/>
  <c r="L25" i="1" s="1"/>
  <c r="H20" i="1"/>
  <c r="I20" i="1"/>
  <c r="J20" i="1" s="1"/>
  <c r="K20" i="1" s="1"/>
  <c r="L20" i="1" s="1"/>
  <c r="H24" i="1"/>
  <c r="I24" i="1"/>
  <c r="J24" i="1" s="1"/>
  <c r="K24" i="1" s="1"/>
  <c r="L24" i="1" s="1"/>
  <c r="H23" i="1"/>
  <c r="I23" i="1"/>
  <c r="J23" i="1" s="1"/>
  <c r="K23" i="1" s="1"/>
  <c r="L23" i="1" s="1"/>
  <c r="H27" i="1"/>
  <c r="I27" i="1"/>
  <c r="J27" i="1" s="1"/>
  <c r="K27" i="1" s="1"/>
  <c r="L27" i="1" s="1"/>
  <c r="H26" i="1"/>
  <c r="I26" i="1"/>
  <c r="J26" i="1" s="1"/>
  <c r="K26" i="1" s="1"/>
  <c r="L26" i="1" s="1"/>
  <c r="H30" i="1"/>
  <c r="I30" i="1"/>
  <c r="J30" i="1" s="1"/>
  <c r="K30" i="1" s="1"/>
  <c r="L30" i="1" s="1"/>
  <c r="H29" i="1"/>
  <c r="I29" i="1"/>
  <c r="J29" i="1" s="1"/>
  <c r="K29" i="1" s="1"/>
  <c r="L29" i="1" s="1"/>
  <c r="H34" i="1"/>
  <c r="I34" i="1"/>
  <c r="J34" i="1" s="1"/>
  <c r="K34" i="1" s="1"/>
  <c r="L34" i="1" s="1"/>
  <c r="H36" i="1"/>
  <c r="I36" i="1"/>
  <c r="J36" i="1" s="1"/>
  <c r="K36" i="1" s="1"/>
  <c r="L36" i="1" s="1"/>
  <c r="H31" i="1"/>
  <c r="I31" i="1"/>
  <c r="J31" i="1" s="1"/>
  <c r="K31" i="1" s="1"/>
  <c r="L31" i="1" s="1"/>
  <c r="H32" i="1"/>
  <c r="I32" i="1"/>
  <c r="J32" i="1" s="1"/>
  <c r="K32" i="1" s="1"/>
  <c r="L32" i="1" s="1"/>
  <c r="H33" i="1"/>
  <c r="I33" i="1"/>
  <c r="J33" i="1" s="1"/>
  <c r="K33" i="1" s="1"/>
  <c r="L33" i="1" s="1"/>
  <c r="H35" i="1"/>
  <c r="I35" i="1"/>
  <c r="J35" i="1" s="1"/>
  <c r="K35" i="1" s="1"/>
  <c r="L35" i="1" s="1"/>
  <c r="H39" i="1"/>
  <c r="I39" i="1"/>
  <c r="J39" i="1" s="1"/>
  <c r="K39" i="1" s="1"/>
  <c r="L39" i="1" s="1"/>
  <c r="H38" i="1"/>
  <c r="I38" i="1"/>
  <c r="J38" i="1" s="1"/>
  <c r="K38" i="1" s="1"/>
  <c r="L38" i="1" s="1"/>
  <c r="H41" i="1"/>
  <c r="I41" i="1"/>
  <c r="J41" i="1" s="1"/>
  <c r="K41" i="1" s="1"/>
  <c r="L41" i="1" s="1"/>
  <c r="H43" i="1"/>
  <c r="I43" i="1"/>
  <c r="J43" i="1" s="1"/>
  <c r="K43" i="1" s="1"/>
  <c r="L43" i="1" s="1"/>
  <c r="H42" i="1"/>
  <c r="I42" i="1"/>
  <c r="J42" i="1" s="1"/>
  <c r="K42" i="1" s="1"/>
  <c r="L42" i="1" s="1"/>
  <c r="H40" i="1"/>
  <c r="I40" i="1"/>
  <c r="J40" i="1" s="1"/>
  <c r="K40" i="1" s="1"/>
  <c r="L40" i="1" s="1"/>
  <c r="H45" i="1"/>
  <c r="I45" i="1"/>
  <c r="J45" i="1" s="1"/>
  <c r="K45" i="1" s="1"/>
  <c r="L45" i="1" s="1"/>
  <c r="H44" i="1"/>
  <c r="I44" i="1"/>
  <c r="J44" i="1" s="1"/>
  <c r="K44" i="1" s="1"/>
  <c r="L44" i="1" s="1"/>
  <c r="H46" i="1"/>
  <c r="I46" i="1"/>
  <c r="J46" i="1" s="1"/>
  <c r="K46" i="1" s="1"/>
  <c r="L46" i="1" s="1"/>
  <c r="M82" i="1" l="1"/>
  <c r="N82" i="1" s="1"/>
  <c r="O82" i="1" s="1"/>
  <c r="P82" i="1" s="1"/>
  <c r="M83" i="1"/>
  <c r="N83" i="1" s="1"/>
  <c r="O83" i="1" s="1"/>
  <c r="P83" i="1" s="1"/>
  <c r="M78" i="1"/>
  <c r="N78" i="1" s="1"/>
  <c r="O78" i="1" s="1"/>
  <c r="P78" i="1" s="1"/>
  <c r="M73" i="1"/>
  <c r="N73" i="1" s="1"/>
  <c r="O73" i="1" s="1"/>
  <c r="P73" i="1" s="1"/>
  <c r="M80" i="1"/>
  <c r="N80" i="1" s="1"/>
  <c r="O80" i="1" s="1"/>
  <c r="P80" i="1" s="1"/>
  <c r="M75" i="1"/>
  <c r="N75" i="1" s="1"/>
  <c r="O75" i="1" s="1"/>
  <c r="P75" i="1" s="1"/>
  <c r="M85" i="1"/>
  <c r="N85" i="1" s="1"/>
  <c r="O85" i="1" s="1"/>
  <c r="P85" i="1" s="1"/>
  <c r="M76" i="1"/>
  <c r="N76" i="1" s="1"/>
  <c r="O76" i="1" s="1"/>
  <c r="P76" i="1" s="1"/>
  <c r="M79" i="1"/>
  <c r="N79" i="1" s="1"/>
  <c r="O79" i="1" s="1"/>
  <c r="P79" i="1" s="1"/>
  <c r="M81" i="1"/>
  <c r="N81" i="1" s="1"/>
  <c r="O81" i="1" s="1"/>
  <c r="P81" i="1" s="1"/>
  <c r="M84" i="1"/>
  <c r="N84" i="1" s="1"/>
  <c r="O84" i="1" s="1"/>
  <c r="P84" i="1" s="1"/>
  <c r="M77" i="1"/>
  <c r="N77" i="1" s="1"/>
  <c r="O77" i="1" s="1"/>
  <c r="P77" i="1" s="1"/>
  <c r="M74" i="1"/>
  <c r="N74" i="1" s="1"/>
  <c r="O74" i="1" s="1"/>
  <c r="P74" i="1" s="1"/>
  <c r="M86" i="1"/>
  <c r="N86" i="1" s="1"/>
  <c r="O86" i="1" s="1"/>
  <c r="P86" i="1" s="1"/>
  <c r="M67" i="1"/>
  <c r="N67" i="1" s="1"/>
  <c r="O67" i="1" s="1"/>
  <c r="P67" i="1" s="1"/>
  <c r="M69" i="1"/>
  <c r="N69" i="1" s="1"/>
  <c r="O69" i="1" s="1"/>
  <c r="P69" i="1" s="1"/>
  <c r="M64" i="1"/>
  <c r="N64" i="1" s="1"/>
  <c r="O64" i="1" s="1"/>
  <c r="P64" i="1" s="1"/>
  <c r="M66" i="1"/>
  <c r="N66" i="1" s="1"/>
  <c r="O66" i="1" s="1"/>
  <c r="P66" i="1" s="1"/>
  <c r="M71" i="1"/>
  <c r="N71" i="1" s="1"/>
  <c r="O71" i="1" s="1"/>
  <c r="P71" i="1" s="1"/>
  <c r="M68" i="1"/>
  <c r="N68" i="1" s="1"/>
  <c r="O68" i="1" s="1"/>
  <c r="P68" i="1" s="1"/>
  <c r="M63" i="1"/>
  <c r="N63" i="1" s="1"/>
  <c r="O63" i="1" s="1"/>
  <c r="P63" i="1" s="1"/>
  <c r="M65" i="1"/>
  <c r="N65" i="1" s="1"/>
  <c r="O65" i="1" s="1"/>
  <c r="P65" i="1" s="1"/>
  <c r="M70" i="1"/>
  <c r="N70" i="1" s="1"/>
  <c r="O70" i="1" s="1"/>
  <c r="P70" i="1" s="1"/>
  <c r="M60" i="1"/>
  <c r="N60" i="1" s="1"/>
  <c r="O60" i="1" s="1"/>
  <c r="P60" i="1" s="1"/>
  <c r="M54" i="1"/>
  <c r="N54" i="1" s="1"/>
  <c r="O54" i="1" s="1"/>
  <c r="P54" i="1" s="1"/>
  <c r="M49" i="1"/>
  <c r="N49" i="1" s="1"/>
  <c r="O49" i="1" s="1"/>
  <c r="P49" i="1" s="1"/>
  <c r="M53" i="1"/>
  <c r="N53" i="1" s="1"/>
  <c r="O53" i="1" s="1"/>
  <c r="P53" i="1" s="1"/>
  <c r="M55" i="1"/>
  <c r="N55" i="1" s="1"/>
  <c r="O55" i="1" s="1"/>
  <c r="P55" i="1" s="1"/>
  <c r="M57" i="1"/>
  <c r="N57" i="1" s="1"/>
  <c r="O57" i="1" s="1"/>
  <c r="P57" i="1" s="1"/>
  <c r="M58" i="1"/>
  <c r="N58" i="1" s="1"/>
  <c r="O58" i="1" s="1"/>
  <c r="P58" i="1" s="1"/>
  <c r="M51" i="1"/>
  <c r="N51" i="1" s="1"/>
  <c r="O51" i="1" s="1"/>
  <c r="P51" i="1" s="1"/>
  <c r="M50" i="1"/>
  <c r="N50" i="1" s="1"/>
  <c r="O50" i="1" s="1"/>
  <c r="P50" i="1" s="1"/>
  <c r="M61" i="1"/>
  <c r="N61" i="1" s="1"/>
  <c r="O61" i="1" s="1"/>
  <c r="P61" i="1" s="1"/>
  <c r="M56" i="1"/>
  <c r="N56" i="1" s="1"/>
  <c r="O56" i="1" s="1"/>
  <c r="P56" i="1" s="1"/>
  <c r="M52" i="1"/>
  <c r="N52" i="1" s="1"/>
  <c r="O52" i="1" s="1"/>
  <c r="P52" i="1" s="1"/>
  <c r="M48" i="1"/>
  <c r="N48" i="1" s="1"/>
  <c r="O48" i="1" s="1"/>
  <c r="P48" i="1" s="1"/>
  <c r="M59" i="1"/>
  <c r="N59" i="1" s="1"/>
  <c r="O59" i="1" s="1"/>
  <c r="P59" i="1" s="1"/>
  <c r="M46" i="1"/>
  <c r="N46" i="1" s="1"/>
  <c r="O46" i="1" s="1"/>
  <c r="P46" i="1" s="1"/>
  <c r="M34" i="1"/>
  <c r="N34" i="1" s="1"/>
  <c r="O34" i="1" s="1"/>
  <c r="P34" i="1" s="1"/>
  <c r="M29" i="1"/>
  <c r="N29" i="1" s="1"/>
  <c r="O29" i="1" s="1"/>
  <c r="P29" i="1" s="1"/>
  <c r="M30" i="1"/>
  <c r="N30" i="1" s="1"/>
  <c r="O30" i="1" s="1"/>
  <c r="P30" i="1" s="1"/>
  <c r="M32" i="1"/>
  <c r="N32" i="1" s="1"/>
  <c r="O32" i="1" s="1"/>
  <c r="P32" i="1" s="1"/>
  <c r="M31" i="1"/>
  <c r="N31" i="1" s="1"/>
  <c r="O31" i="1" s="1"/>
  <c r="P31" i="1" s="1"/>
  <c r="M35" i="1"/>
  <c r="N35" i="1" s="1"/>
  <c r="O35" i="1" s="1"/>
  <c r="P35" i="1" s="1"/>
  <c r="M36" i="1"/>
  <c r="N36" i="1" s="1"/>
  <c r="O36" i="1" s="1"/>
  <c r="P36" i="1" s="1"/>
  <c r="M33" i="1"/>
  <c r="N33" i="1" s="1"/>
  <c r="O33" i="1" s="1"/>
  <c r="P33" i="1" s="1"/>
  <c r="M40" i="1"/>
  <c r="N40" i="1" s="1"/>
  <c r="O40" i="1" s="1"/>
  <c r="P40" i="1" s="1"/>
  <c r="M9" i="1"/>
  <c r="N9" i="1" s="1"/>
  <c r="O9" i="1" s="1"/>
  <c r="P9" i="1" s="1"/>
  <c r="M11" i="1"/>
  <c r="N11" i="1" s="1"/>
  <c r="O11" i="1" s="1"/>
  <c r="P11" i="1" s="1"/>
  <c r="M15" i="1"/>
  <c r="N15" i="1" s="1"/>
  <c r="O15" i="1" s="1"/>
  <c r="P15" i="1" s="1"/>
  <c r="M10" i="1"/>
  <c r="N10" i="1" s="1"/>
  <c r="O10" i="1" s="1"/>
  <c r="P10" i="1" s="1"/>
  <c r="M12" i="1"/>
  <c r="N12" i="1" s="1"/>
  <c r="O12" i="1" s="1"/>
  <c r="P12" i="1" s="1"/>
  <c r="M16" i="1"/>
  <c r="N16" i="1" s="1"/>
  <c r="O16" i="1" s="1"/>
  <c r="P16" i="1" s="1"/>
  <c r="M13" i="1"/>
  <c r="N13" i="1" s="1"/>
  <c r="O13" i="1" s="1"/>
  <c r="P13" i="1" s="1"/>
  <c r="M27" i="1"/>
  <c r="N27" i="1" s="1"/>
  <c r="O27" i="1" s="1"/>
  <c r="P27" i="1" s="1"/>
  <c r="M18" i="1"/>
  <c r="N18" i="1" s="1"/>
  <c r="O18" i="1" s="1"/>
  <c r="P18" i="1" s="1"/>
  <c r="M25" i="1"/>
  <c r="N25" i="1" s="1"/>
  <c r="O25" i="1" s="1"/>
  <c r="P25" i="1" s="1"/>
  <c r="M23" i="1"/>
  <c r="N23" i="1" s="1"/>
  <c r="O23" i="1" s="1"/>
  <c r="P23" i="1" s="1"/>
  <c r="M21" i="1"/>
  <c r="N21" i="1" s="1"/>
  <c r="O21" i="1" s="1"/>
  <c r="P21" i="1" s="1"/>
  <c r="M26" i="1"/>
  <c r="N26" i="1" s="1"/>
  <c r="O26" i="1" s="1"/>
  <c r="P26" i="1" s="1"/>
  <c r="M22" i="1"/>
  <c r="N22" i="1" s="1"/>
  <c r="O22" i="1" s="1"/>
  <c r="P22" i="1" s="1"/>
  <c r="M24" i="1"/>
  <c r="N24" i="1" s="1"/>
  <c r="O24" i="1" s="1"/>
  <c r="P24" i="1" s="1"/>
  <c r="M19" i="1"/>
  <c r="N19" i="1" s="1"/>
  <c r="O19" i="1" s="1"/>
  <c r="P19" i="1" s="1"/>
  <c r="M20" i="1"/>
  <c r="N20" i="1" s="1"/>
  <c r="O20" i="1" s="1"/>
  <c r="P20" i="1" s="1"/>
  <c r="M38" i="1"/>
  <c r="N38" i="1" s="1"/>
  <c r="O38" i="1" s="1"/>
  <c r="P38" i="1" s="1"/>
  <c r="M42" i="1"/>
  <c r="N42" i="1" s="1"/>
  <c r="O42" i="1" s="1"/>
  <c r="P42" i="1" s="1"/>
  <c r="M44" i="1"/>
  <c r="N44" i="1" s="1"/>
  <c r="O44" i="1" s="1"/>
  <c r="P44" i="1" s="1"/>
  <c r="M43" i="1"/>
  <c r="N43" i="1" s="1"/>
  <c r="O43" i="1" s="1"/>
  <c r="P43" i="1" s="1"/>
  <c r="M45" i="1"/>
  <c r="N45" i="1" s="1"/>
  <c r="O45" i="1" s="1"/>
  <c r="P45" i="1" s="1"/>
  <c r="M39" i="1"/>
  <c r="N39" i="1" s="1"/>
  <c r="O39" i="1" s="1"/>
  <c r="P39" i="1" s="1"/>
  <c r="M41" i="1"/>
  <c r="N41" i="1" s="1"/>
  <c r="O41" i="1" s="1"/>
  <c r="P41" i="1" s="1"/>
  <c r="M14" i="1"/>
  <c r="N14" i="1" s="1"/>
  <c r="O14" i="1" s="1"/>
  <c r="P14" i="1" s="1"/>
  <c r="Q78" i="1" l="1"/>
  <c r="R78" i="1" s="1"/>
  <c r="S78" i="1" s="1"/>
  <c r="Q80" i="1"/>
  <c r="R80" i="1" s="1"/>
  <c r="S80" i="1" s="1"/>
  <c r="Q76" i="1"/>
  <c r="R76" i="1" s="1"/>
  <c r="S76" i="1" s="1"/>
  <c r="Q75" i="1"/>
  <c r="R75" i="1" s="1"/>
  <c r="S75" i="1" s="1"/>
  <c r="Q83" i="1"/>
  <c r="R83" i="1" s="1"/>
  <c r="S83" i="1" s="1"/>
  <c r="Q85" i="1"/>
  <c r="R85" i="1" s="1"/>
  <c r="S85" i="1" s="1"/>
  <c r="Q73" i="1"/>
  <c r="R73" i="1" s="1"/>
  <c r="S73" i="1" s="1"/>
  <c r="Q82" i="1"/>
  <c r="R82" i="1" s="1"/>
  <c r="S82" i="1" s="1"/>
  <c r="Q81" i="1"/>
  <c r="R81" i="1" s="1"/>
  <c r="S81" i="1" s="1"/>
  <c r="Q86" i="1"/>
  <c r="R86" i="1" s="1"/>
  <c r="S86" i="1" s="1"/>
  <c r="Q77" i="1"/>
  <c r="R77" i="1" s="1"/>
  <c r="S77" i="1" s="1"/>
  <c r="Q84" i="1"/>
  <c r="R84" i="1" s="1"/>
  <c r="S84" i="1" s="1"/>
  <c r="Q74" i="1"/>
  <c r="R74" i="1" s="1"/>
  <c r="S74" i="1" s="1"/>
  <c r="Q79" i="1"/>
  <c r="R79" i="1" s="1"/>
  <c r="S79" i="1" s="1"/>
  <c r="Q64" i="1"/>
  <c r="R64" i="1" s="1"/>
  <c r="S64" i="1" s="1"/>
  <c r="Q69" i="1"/>
  <c r="R69" i="1" s="1"/>
  <c r="S69" i="1" s="1"/>
  <c r="Q70" i="1"/>
  <c r="R70" i="1" s="1"/>
  <c r="S70" i="1" s="1"/>
  <c r="Q65" i="1"/>
  <c r="R65" i="1" s="1"/>
  <c r="S65" i="1" s="1"/>
  <c r="Q63" i="1"/>
  <c r="R63" i="1" s="1"/>
  <c r="S63" i="1" s="1"/>
  <c r="Q66" i="1"/>
  <c r="R66" i="1" s="1"/>
  <c r="S66" i="1" s="1"/>
  <c r="Q67" i="1"/>
  <c r="R67" i="1" s="1"/>
  <c r="S67" i="1" s="1"/>
  <c r="Q68" i="1"/>
  <c r="R68" i="1" s="1"/>
  <c r="S68" i="1" s="1"/>
  <c r="Q71" i="1"/>
  <c r="R71" i="1" s="1"/>
  <c r="S71" i="1" s="1"/>
  <c r="Q54" i="1"/>
  <c r="R54" i="1" s="1"/>
  <c r="S54" i="1" s="1"/>
  <c r="Q60" i="1"/>
  <c r="R60" i="1" s="1"/>
  <c r="S60" i="1" s="1"/>
  <c r="Q50" i="1"/>
  <c r="R50" i="1" s="1"/>
  <c r="S50" i="1" s="1"/>
  <c r="Q51" i="1"/>
  <c r="R51" i="1" s="1"/>
  <c r="S51" i="1" s="1"/>
  <c r="Q55" i="1"/>
  <c r="R55" i="1" s="1"/>
  <c r="S55" i="1" s="1"/>
  <c r="Q53" i="1"/>
  <c r="R53" i="1" s="1"/>
  <c r="S53" i="1" s="1"/>
  <c r="Q49" i="1"/>
  <c r="R49" i="1" s="1"/>
  <c r="S49" i="1" s="1"/>
  <c r="Q57" i="1"/>
  <c r="R57" i="1" s="1"/>
  <c r="S57" i="1" s="1"/>
  <c r="Q61" i="1"/>
  <c r="R61" i="1" s="1"/>
  <c r="S61" i="1" s="1"/>
  <c r="Q58" i="1"/>
  <c r="R58" i="1" s="1"/>
  <c r="S58" i="1" s="1"/>
  <c r="Q52" i="1"/>
  <c r="R52" i="1" s="1"/>
  <c r="S52" i="1" s="1"/>
  <c r="Q56" i="1"/>
  <c r="R56" i="1" s="1"/>
  <c r="S56" i="1" s="1"/>
  <c r="Q48" i="1"/>
  <c r="R48" i="1" s="1"/>
  <c r="S48" i="1" s="1"/>
  <c r="Q59" i="1"/>
  <c r="R59" i="1" s="1"/>
  <c r="S59" i="1" s="1"/>
  <c r="Q22" i="1"/>
  <c r="R22" i="1" s="1"/>
  <c r="S22" i="1" s="1"/>
  <c r="Q30" i="1"/>
  <c r="R30" i="1" s="1"/>
  <c r="S30" i="1" s="1"/>
  <c r="Q46" i="1"/>
  <c r="R46" i="1" s="1"/>
  <c r="S46" i="1" s="1"/>
  <c r="Q39" i="1"/>
  <c r="R39" i="1" s="1"/>
  <c r="S39" i="1" s="1"/>
  <c r="Q19" i="1"/>
  <c r="R19" i="1" s="1"/>
  <c r="S19" i="1" s="1"/>
  <c r="Q13" i="1"/>
  <c r="R13" i="1" s="1"/>
  <c r="S13" i="1" s="1"/>
  <c r="Q45" i="1"/>
  <c r="R45" i="1" s="1"/>
  <c r="S45" i="1" s="1"/>
  <c r="Q43" i="1"/>
  <c r="R43" i="1" s="1"/>
  <c r="S43" i="1" s="1"/>
  <c r="Q10" i="1"/>
  <c r="R10" i="1" s="1"/>
  <c r="S10" i="1" s="1"/>
  <c r="Q18" i="1"/>
  <c r="R18" i="1" s="1"/>
  <c r="S18" i="1" s="1"/>
  <c r="Q34" i="1"/>
  <c r="R34" i="1" s="1"/>
  <c r="S34" i="1" s="1"/>
  <c r="Q24" i="1"/>
  <c r="R24" i="1" s="1"/>
  <c r="S24" i="1" s="1"/>
  <c r="Q44" i="1"/>
  <c r="R44" i="1" s="1"/>
  <c r="S44" i="1" s="1"/>
  <c r="Q29" i="1"/>
  <c r="R29" i="1" s="1"/>
  <c r="S29" i="1" s="1"/>
  <c r="Q21" i="1"/>
  <c r="R21" i="1" s="1"/>
  <c r="S21" i="1" s="1"/>
  <c r="Q36" i="1"/>
  <c r="R36" i="1" s="1"/>
  <c r="S36" i="1" s="1"/>
  <c r="Q38" i="1"/>
  <c r="R38" i="1" s="1"/>
  <c r="S38" i="1" s="1"/>
  <c r="Q15" i="1"/>
  <c r="R15" i="1" s="1"/>
  <c r="S15" i="1" s="1"/>
  <c r="Q16" i="1"/>
  <c r="R16" i="1" s="1"/>
  <c r="S16" i="1" s="1"/>
  <c r="Q42" i="1"/>
  <c r="R42" i="1" s="1"/>
  <c r="S42" i="1" s="1"/>
  <c r="Q14" i="1"/>
  <c r="R14" i="1" s="1"/>
  <c r="S14" i="1" s="1"/>
  <c r="Q25" i="1"/>
  <c r="R25" i="1" s="1"/>
  <c r="S25" i="1" s="1"/>
  <c r="Q11" i="1"/>
  <c r="R11" i="1" s="1"/>
  <c r="S11" i="1" s="1"/>
  <c r="Q12" i="1"/>
  <c r="R12" i="1" s="1"/>
  <c r="S12" i="1" s="1"/>
  <c r="Q31" i="1"/>
  <c r="R31" i="1" s="1"/>
  <c r="S31" i="1" s="1"/>
  <c r="Q9" i="1"/>
  <c r="R9" i="1" s="1"/>
  <c r="S9" i="1" s="1"/>
  <c r="Q33" i="1"/>
  <c r="R33" i="1" s="1"/>
  <c r="S33" i="1" s="1"/>
  <c r="Q32" i="1"/>
  <c r="R32" i="1" s="1"/>
  <c r="S32" i="1" s="1"/>
  <c r="Q27" i="1"/>
  <c r="R27" i="1" s="1"/>
  <c r="S27" i="1" s="1"/>
  <c r="Q26" i="1"/>
  <c r="R26" i="1" s="1"/>
  <c r="S26" i="1" s="1"/>
  <c r="Q23" i="1"/>
  <c r="R23" i="1" s="1"/>
  <c r="S23" i="1" s="1"/>
  <c r="Q40" i="1"/>
  <c r="R40" i="1" s="1"/>
  <c r="S40" i="1" s="1"/>
  <c r="Q35" i="1"/>
  <c r="R35" i="1" s="1"/>
  <c r="S35" i="1" s="1"/>
  <c r="Q41" i="1"/>
  <c r="R41" i="1" s="1"/>
  <c r="S41" i="1" s="1"/>
  <c r="Q20" i="1"/>
  <c r="R20" i="1" s="1"/>
  <c r="S20" i="1" s="1"/>
</calcChain>
</file>

<file path=xl/sharedStrings.xml><?xml version="1.0" encoding="utf-8"?>
<sst xmlns="http://schemas.openxmlformats.org/spreadsheetml/2006/main" count="163" uniqueCount="92">
  <si>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</si>
  <si>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</si>
  <si>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</si>
  <si>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</si>
  <si>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</si>
  <si>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</si>
  <si>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</si>
  <si>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</si>
  <si>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</si>
  <si>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</si>
  <si>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</si>
  <si>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</si>
  <si>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</si>
  <si>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</si>
  <si>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</si>
  <si>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</si>
  <si>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</si>
  <si>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</si>
  <si>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</si>
  <si>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>Sandown Hill</t>
  </si>
  <si>
    <t xml:space="preserve">Saint Eustace       </t>
  </si>
  <si>
    <t xml:space="preserve">Hezafox             </t>
  </si>
  <si>
    <t xml:space="preserve">Wisaka              </t>
  </si>
  <si>
    <t xml:space="preserve">Bell Ex One         </t>
  </si>
  <si>
    <t xml:space="preserve">Royal Crown         </t>
  </si>
  <si>
    <t xml:space="preserve">Secret Palace       </t>
  </si>
  <si>
    <t xml:space="preserve">Feuermond           </t>
  </si>
  <si>
    <t xml:space="preserve">Thats Incranibull   </t>
  </si>
  <si>
    <t xml:space="preserve">Crimosa             </t>
  </si>
  <si>
    <t xml:space="preserve">Hokolesqua          </t>
  </si>
  <si>
    <t xml:space="preserve">Wolflands           </t>
  </si>
  <si>
    <t xml:space="preserve">Darceandermill      </t>
  </si>
  <si>
    <t xml:space="preserve">Toris Dee           </t>
  </si>
  <si>
    <t xml:space="preserve">Miss Balvenie       </t>
  </si>
  <si>
    <t xml:space="preserve">Who Shot Suzy       </t>
  </si>
  <si>
    <t xml:space="preserve">San Marino          </t>
  </si>
  <si>
    <t xml:space="preserve">Maiori              </t>
  </si>
  <si>
    <t xml:space="preserve">Arachnattack        </t>
  </si>
  <si>
    <t xml:space="preserve">Maddox              </t>
  </si>
  <si>
    <t xml:space="preserve">Sugartown           </t>
  </si>
  <si>
    <t xml:space="preserve">Beatrix             </t>
  </si>
  <si>
    <t xml:space="preserve">For Real Life       </t>
  </si>
  <si>
    <t xml:space="preserve">Smokin Holly        </t>
  </si>
  <si>
    <t xml:space="preserve">Duchy Of Savoy      </t>
  </si>
  <si>
    <t xml:space="preserve">The Sisters         </t>
  </si>
  <si>
    <t xml:space="preserve">Miss Prospector     </t>
  </si>
  <si>
    <t xml:space="preserve">Hezredhot           </t>
  </si>
  <si>
    <t xml:space="preserve">Frostin             </t>
  </si>
  <si>
    <t xml:space="preserve">Want To Doo         </t>
  </si>
  <si>
    <t xml:space="preserve">Chain               </t>
  </si>
  <si>
    <t xml:space="preserve">The Duke Of Dubai   </t>
  </si>
  <si>
    <t xml:space="preserve">Islero              </t>
  </si>
  <si>
    <t xml:space="preserve">Nostradam Man       </t>
  </si>
  <si>
    <t xml:space="preserve">The Cassini         </t>
  </si>
  <si>
    <t xml:space="preserve">Everywhere Mann     </t>
  </si>
  <si>
    <t xml:space="preserve">Emerald Crown       </t>
  </si>
  <si>
    <t xml:space="preserve">Our August Rose     </t>
  </si>
  <si>
    <t xml:space="preserve">Its Classified      </t>
  </si>
  <si>
    <t xml:space="preserve">Queen Adele         </t>
  </si>
  <si>
    <t xml:space="preserve">Asteroidea          </t>
  </si>
  <si>
    <t xml:space="preserve">Culily Ace          </t>
  </si>
  <si>
    <t xml:space="preserve">Gwithian Bay        </t>
  </si>
  <si>
    <t xml:space="preserve">Lunar Mirage        </t>
  </si>
  <si>
    <t xml:space="preserve">Meltdown            </t>
  </si>
  <si>
    <t xml:space="preserve">Miss Verbier        </t>
  </si>
  <si>
    <t xml:space="preserve">Most Impressive     </t>
  </si>
  <si>
    <t xml:space="preserve">Adki                </t>
  </si>
  <si>
    <t xml:space="preserve">Magic Chloe         </t>
  </si>
  <si>
    <t xml:space="preserve">Freeways            </t>
  </si>
  <si>
    <t xml:space="preserve">Resurge             </t>
  </si>
  <si>
    <t xml:space="preserve">Eugenes Forest      </t>
  </si>
  <si>
    <t xml:space="preserve">Nordic              </t>
  </si>
  <si>
    <t xml:space="preserve">Ears The Barman     </t>
  </si>
  <si>
    <t xml:space="preserve">Amica               </t>
  </si>
  <si>
    <t xml:space="preserve">Mister Dynamix      </t>
  </si>
  <si>
    <t xml:space="preserve">Milliondollarbill   </t>
  </si>
  <si>
    <t xml:space="preserve">Marcolt             </t>
  </si>
  <si>
    <t xml:space="preserve">Hanaady             </t>
  </si>
  <si>
    <t xml:space="preserve">Tavirun             </t>
  </si>
  <si>
    <t xml:space="preserve">Firsthand           </t>
  </si>
  <si>
    <t xml:space="preserve">Flossing            </t>
  </si>
  <si>
    <t xml:space="preserve">Harmysian           </t>
  </si>
  <si>
    <t xml:space="preserve">Beetwentynine       </t>
  </si>
  <si>
    <t xml:space="preserve">Brawl               </t>
  </si>
  <si>
    <t xml:space="preserve">Running Cloud       </t>
  </si>
  <si>
    <t xml:space="preserve">Midas Prince        </t>
  </si>
  <si>
    <t xml:space="preserve">Laundy              </t>
  </si>
  <si>
    <t xml:space="preserve">Lorenzetti          </t>
  </si>
  <si>
    <t xml:space="preserve">Spirit Of Gold      </t>
  </si>
  <si>
    <t xml:space="preserve">Outback Jack        </t>
  </si>
  <si>
    <t xml:space="preserve">Aeecee Dolce        </t>
  </si>
  <si>
    <t xml:space="preserve">Its True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</si>
</sst>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22860</xdr:colOff>
      <xdr:row>6</xdr:row>
      <xdr:rowOff>62466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E1C4B-5DC7-0650-1FC1-5B9968583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78040" cy="1159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8:S86"/>
  <sheetViews>
    <sheetView tabSelected="1" topLeftCell="B1" zoomScaleNormal="100" workbookViewId="0">
      <pane ySplit="8" topLeftCell="A9" activePane="bottomLeft" state="frozen"/>
      <selection activeCell="B1" sqref="B1"/>
      <selection pane="bottomLeft" activeCell="T16" sqref="T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24.21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1.664062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8" spans="1:19" s="4" customForma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3" t="s">
        <v>13</v>
      </c>
      <c r="O8" s="2" t="s">
        <v>14</v>
      </c>
      <c r="P8" s="2" t="s">
        <v>15</v>
      </c>
      <c r="Q8" s="2" t="s">
        <v>16</v>
      </c>
      <c r="R8" s="2" t="s">
        <v>17</v>
      </c>
      <c r="S8" s="1" t="s">
        <v>18</v>
      </c>
    </row>
    <row r="9" spans="1:19" x14ac:dyDescent="0.3">
      <c r="A9" s="1">
        <v>1</v>
      </c>
      <c r="B9" s="5">
        <v>0.54166666666666663</v>
      </c>
      <c r="C9" s="1" t="s">
        <v>19</v>
      </c>
      <c r="D9" s="1">
        <v>2</v>
      </c>
      <c r="E9" s="1">
        <v>3</v>
      </c>
      <c r="F9" s="1" t="s">
        <v>22</v>
      </c>
      <c r="G9" s="1">
        <v>57.63</v>
      </c>
      <c r="H9" s="1">
        <f>1+COUNTIFS(A:A,A9,G:G,"&gt;"&amp;G9)</f>
        <v>1</v>
      </c>
      <c r="I9" s="2">
        <f>AVERAGEIF(A:A,A9,G:G)</f>
        <v>49.348750000000003</v>
      </c>
      <c r="J9" s="2">
        <f t="shared" ref="J9:J36" si="0">G9-I9</f>
        <v>8.28125</v>
      </c>
      <c r="K9" s="2">
        <f t="shared" ref="K9:K36" si="1">90+J9</f>
        <v>98.28125</v>
      </c>
      <c r="L9" s="2">
        <f t="shared" ref="L9:L36" si="2">EXP(0.06*K9)</f>
        <v>363.8985063325336</v>
      </c>
      <c r="M9" s="2">
        <f>SUMIF(A:A,A9,L:L)</f>
        <v>1927.8876834259415</v>
      </c>
      <c r="N9" s="3">
        <f t="shared" ref="N9:N36" si="3">L9/M9</f>
        <v>0.18875503457020373</v>
      </c>
      <c r="O9" s="6">
        <f t="shared" ref="O9:O36" si="4">1/N9</f>
        <v>5.2978719337314928</v>
      </c>
      <c r="P9" s="3">
        <f t="shared" ref="P9:P36" si="5">IF(O9&gt;21,"",N9)</f>
        <v>0.18875503457020373</v>
      </c>
      <c r="Q9" s="3">
        <f>IF(ISNUMBER(P9),SUMIF(A:A,A9,P:P),"")</f>
        <v>1</v>
      </c>
      <c r="R9" s="3">
        <f t="shared" ref="R9:R36" si="6">IFERROR(P9*(1/Q9),"")</f>
        <v>0.18875503457020373</v>
      </c>
      <c r="S9" s="7">
        <f t="shared" ref="S9:S36" si="7">IFERROR(1/R9,"")</f>
        <v>5.2978719337314928</v>
      </c>
    </row>
    <row r="10" spans="1:19" x14ac:dyDescent="0.3">
      <c r="A10" s="1">
        <v>1</v>
      </c>
      <c r="B10" s="5">
        <v>0.54166666666666663</v>
      </c>
      <c r="C10" s="1" t="s">
        <v>19</v>
      </c>
      <c r="D10" s="1">
        <v>2</v>
      </c>
      <c r="E10" s="1">
        <v>5</v>
      </c>
      <c r="F10" s="1" t="s">
        <v>24</v>
      </c>
      <c r="G10" s="1">
        <v>55.74</v>
      </c>
      <c r="H10" s="1">
        <f>1+COUNTIFS(A:A,A10,G:G,"&gt;"&amp;G10)</f>
        <v>2</v>
      </c>
      <c r="I10" s="2">
        <f>AVERAGEIF(A:A,A10,G:G)</f>
        <v>49.348750000000003</v>
      </c>
      <c r="J10" s="2">
        <f t="shared" si="0"/>
        <v>6.3912499999999994</v>
      </c>
      <c r="K10" s="2">
        <f t="shared" si="1"/>
        <v>96.391249999999999</v>
      </c>
      <c r="L10" s="2">
        <f t="shared" si="2"/>
        <v>324.88621066750494</v>
      </c>
      <c r="M10" s="2">
        <f>SUMIF(A:A,A10,L:L)</f>
        <v>1927.8876834259415</v>
      </c>
      <c r="N10" s="3">
        <f t="shared" si="3"/>
        <v>0.16851926253824487</v>
      </c>
      <c r="O10" s="6">
        <f t="shared" si="4"/>
        <v>5.9340397349119272</v>
      </c>
      <c r="P10" s="3">
        <f t="shared" si="5"/>
        <v>0.16851926253824487</v>
      </c>
      <c r="Q10" s="3">
        <f>IF(ISNUMBER(P10),SUMIF(A:A,A10,P:P),"")</f>
        <v>1</v>
      </c>
      <c r="R10" s="3">
        <f t="shared" si="6"/>
        <v>0.16851926253824487</v>
      </c>
      <c r="S10" s="7">
        <f t="shared" si="7"/>
        <v>5.9340397349119272</v>
      </c>
    </row>
    <row r="11" spans="1:19" x14ac:dyDescent="0.3">
      <c r="A11" s="1">
        <v>1</v>
      </c>
      <c r="B11" s="5">
        <v>0.54166666666666663</v>
      </c>
      <c r="C11" s="1" t="s">
        <v>19</v>
      </c>
      <c r="D11" s="1">
        <v>2</v>
      </c>
      <c r="E11" s="1">
        <v>6</v>
      </c>
      <c r="F11" s="1" t="s">
        <v>25</v>
      </c>
      <c r="G11" s="1">
        <v>54.67</v>
      </c>
      <c r="H11" s="1">
        <f>1+COUNTIFS(A:A,A11,G:G,"&gt;"&amp;G11)</f>
        <v>3</v>
      </c>
      <c r="I11" s="2">
        <f>AVERAGEIF(A:A,A11,G:G)</f>
        <v>49.348750000000003</v>
      </c>
      <c r="J11" s="2">
        <f t="shared" si="0"/>
        <v>5.3212499999999991</v>
      </c>
      <c r="K11" s="2">
        <f t="shared" si="1"/>
        <v>95.321249999999992</v>
      </c>
      <c r="L11" s="2">
        <f t="shared" si="2"/>
        <v>304.68394700122786</v>
      </c>
      <c r="M11" s="2">
        <f>SUMIF(A:A,A11,L:L)</f>
        <v>1927.8876834259415</v>
      </c>
      <c r="N11" s="3">
        <f t="shared" si="3"/>
        <v>0.15804029955717702</v>
      </c>
      <c r="O11" s="6">
        <f t="shared" si="4"/>
        <v>6.3275000288025423</v>
      </c>
      <c r="P11" s="3">
        <f t="shared" si="5"/>
        <v>0.15804029955717702</v>
      </c>
      <c r="Q11" s="3">
        <f>IF(ISNUMBER(P11),SUMIF(A:A,A11,P:P),"")</f>
        <v>1</v>
      </c>
      <c r="R11" s="3">
        <f t="shared" si="6"/>
        <v>0.15804029955717702</v>
      </c>
      <c r="S11" s="7">
        <f t="shared" si="7"/>
        <v>6.3275000288025423</v>
      </c>
    </row>
    <row r="12" spans="1:19" x14ac:dyDescent="0.3">
      <c r="A12" s="1">
        <v>1</v>
      </c>
      <c r="B12" s="5">
        <v>0.54166666666666663</v>
      </c>
      <c r="C12" s="1" t="s">
        <v>19</v>
      </c>
      <c r="D12" s="1">
        <v>2</v>
      </c>
      <c r="E12" s="1">
        <v>8</v>
      </c>
      <c r="F12" s="1" t="s">
        <v>27</v>
      </c>
      <c r="G12" s="1">
        <v>54.63</v>
      </c>
      <c r="H12" s="1">
        <f>1+COUNTIFS(A:A,A12,G:G,"&gt;"&amp;G12)</f>
        <v>4</v>
      </c>
      <c r="I12" s="2">
        <f>AVERAGEIF(A:A,A12,G:G)</f>
        <v>49.348750000000003</v>
      </c>
      <c r="J12" s="2">
        <f t="shared" si="0"/>
        <v>5.28125</v>
      </c>
      <c r="K12" s="2">
        <f t="shared" si="1"/>
        <v>95.28125</v>
      </c>
      <c r="L12" s="2">
        <f t="shared" si="2"/>
        <v>303.95358231662152</v>
      </c>
      <c r="M12" s="2">
        <f>SUMIF(A:A,A12,L:L)</f>
        <v>1927.8876834259415</v>
      </c>
      <c r="N12" s="3">
        <f t="shared" si="3"/>
        <v>0.15766145763039607</v>
      </c>
      <c r="O12" s="6">
        <f t="shared" si="4"/>
        <v>6.3427042666590614</v>
      </c>
      <c r="P12" s="3">
        <f t="shared" si="5"/>
        <v>0.15766145763039607</v>
      </c>
      <c r="Q12" s="3">
        <f>IF(ISNUMBER(P12),SUMIF(A:A,A12,P:P),"")</f>
        <v>1</v>
      </c>
      <c r="R12" s="3">
        <f t="shared" si="6"/>
        <v>0.15766145763039607</v>
      </c>
      <c r="S12" s="7">
        <f t="shared" si="7"/>
        <v>6.3427042666590614</v>
      </c>
    </row>
    <row r="13" spans="1:19" x14ac:dyDescent="0.3">
      <c r="A13" s="1">
        <v>1</v>
      </c>
      <c r="B13" s="5">
        <v>0.54166666666666663</v>
      </c>
      <c r="C13" s="1" t="s">
        <v>19</v>
      </c>
      <c r="D13" s="1">
        <v>2</v>
      </c>
      <c r="E13" s="1">
        <v>7</v>
      </c>
      <c r="F13" s="1" t="s">
        <v>26</v>
      </c>
      <c r="G13" s="1">
        <v>47.87</v>
      </c>
      <c r="H13" s="1">
        <f>1+COUNTIFS(A:A,A13,G:G,"&gt;"&amp;G13)</f>
        <v>5</v>
      </c>
      <c r="I13" s="2">
        <f>AVERAGEIF(A:A,A13,G:G)</f>
        <v>49.348750000000003</v>
      </c>
      <c r="J13" s="2">
        <f t="shared" si="0"/>
        <v>-1.4787500000000051</v>
      </c>
      <c r="K13" s="2">
        <f t="shared" si="1"/>
        <v>88.521249999999995</v>
      </c>
      <c r="L13" s="2">
        <f t="shared" si="2"/>
        <v>202.60838947206054</v>
      </c>
      <c r="M13" s="2">
        <f>SUMIF(A:A,A13,L:L)</f>
        <v>1927.8876834259415</v>
      </c>
      <c r="N13" s="3">
        <f t="shared" si="3"/>
        <v>0.10509346120828807</v>
      </c>
      <c r="O13" s="6">
        <f t="shared" si="4"/>
        <v>9.5153398556173556</v>
      </c>
      <c r="P13" s="3">
        <f t="shared" si="5"/>
        <v>0.10509346120828807</v>
      </c>
      <c r="Q13" s="3">
        <f>IF(ISNUMBER(P13),SUMIF(A:A,A13,P:P),"")</f>
        <v>1</v>
      </c>
      <c r="R13" s="3">
        <f t="shared" si="6"/>
        <v>0.10509346120828807</v>
      </c>
      <c r="S13" s="7">
        <f t="shared" si="7"/>
        <v>9.5153398556173556</v>
      </c>
    </row>
    <row r="14" spans="1:19" x14ac:dyDescent="0.3">
      <c r="A14" s="1">
        <v>1</v>
      </c>
      <c r="B14" s="5">
        <v>0.54166666666666663</v>
      </c>
      <c r="C14" s="1" t="s">
        <v>19</v>
      </c>
      <c r="D14" s="1">
        <v>2</v>
      </c>
      <c r="E14" s="1">
        <v>1</v>
      </c>
      <c r="F14" s="1" t="s">
        <v>20</v>
      </c>
      <c r="G14" s="1">
        <v>47.49</v>
      </c>
      <c r="H14" s="1">
        <f>1+COUNTIFS(A:A,A14,G:G,"&gt;"&amp;G14)</f>
        <v>6</v>
      </c>
      <c r="I14" s="2">
        <f>AVERAGEIF(A:A,A14,G:G)</f>
        <v>49.348750000000003</v>
      </c>
      <c r="J14" s="2">
        <f t="shared" si="0"/>
        <v>-1.8587500000000006</v>
      </c>
      <c r="K14" s="2">
        <f t="shared" si="1"/>
        <v>88.141249999999999</v>
      </c>
      <c r="L14" s="2">
        <f t="shared" si="2"/>
        <v>198.04118220465085</v>
      </c>
      <c r="M14" s="2">
        <f>SUMIF(A:A,A14,L:L)</f>
        <v>1927.8876834259415</v>
      </c>
      <c r="N14" s="3">
        <f t="shared" si="3"/>
        <v>0.10272443976234286</v>
      </c>
      <c r="O14" s="6">
        <f t="shared" si="4"/>
        <v>9.7347817356175455</v>
      </c>
      <c r="P14" s="3">
        <f t="shared" si="5"/>
        <v>0.10272443976234286</v>
      </c>
      <c r="Q14" s="3">
        <f>IF(ISNUMBER(P14),SUMIF(A:A,A14,P:P),"")</f>
        <v>1</v>
      </c>
      <c r="R14" s="3">
        <f t="shared" si="6"/>
        <v>0.10272443976234286</v>
      </c>
      <c r="S14" s="7">
        <f t="shared" si="7"/>
        <v>9.7347817356175455</v>
      </c>
    </row>
    <row r="15" spans="1:19" x14ac:dyDescent="0.3">
      <c r="A15" s="1">
        <v>1</v>
      </c>
      <c r="B15" s="5">
        <v>0.54166666666666663</v>
      </c>
      <c r="C15" s="1" t="s">
        <v>19</v>
      </c>
      <c r="D15" s="1">
        <v>2</v>
      </c>
      <c r="E15" s="1">
        <v>2</v>
      </c>
      <c r="F15" s="1" t="s">
        <v>21</v>
      </c>
      <c r="G15" s="1">
        <v>39.5</v>
      </c>
      <c r="H15" s="1">
        <f>1+COUNTIFS(A:A,A15,G:G,"&gt;"&amp;G15)</f>
        <v>7</v>
      </c>
      <c r="I15" s="2">
        <f>AVERAGEIF(A:A,A15,G:G)</f>
        <v>49.348750000000003</v>
      </c>
      <c r="J15" s="2">
        <f t="shared" si="0"/>
        <v>-9.8487500000000026</v>
      </c>
      <c r="K15" s="2">
        <f t="shared" si="1"/>
        <v>80.151250000000005</v>
      </c>
      <c r="L15" s="2">
        <f t="shared" si="2"/>
        <v>122.61814326099619</v>
      </c>
      <c r="M15" s="2">
        <f>SUMIF(A:A,A15,L:L)</f>
        <v>1927.8876834259415</v>
      </c>
      <c r="N15" s="3">
        <f t="shared" si="3"/>
        <v>6.3602327207723186E-2</v>
      </c>
      <c r="O15" s="6">
        <f t="shared" si="4"/>
        <v>15.722695126139515</v>
      </c>
      <c r="P15" s="3">
        <f t="shared" si="5"/>
        <v>6.3602327207723186E-2</v>
      </c>
      <c r="Q15" s="3">
        <f>IF(ISNUMBER(P15),SUMIF(A:A,A15,P:P),"")</f>
        <v>1</v>
      </c>
      <c r="R15" s="3">
        <f t="shared" si="6"/>
        <v>6.3602327207723186E-2</v>
      </c>
      <c r="S15" s="7">
        <f t="shared" si="7"/>
        <v>15.722695126139515</v>
      </c>
    </row>
    <row r="16" spans="1:19" x14ac:dyDescent="0.3">
      <c r="A16" s="1">
        <v>1</v>
      </c>
      <c r="B16" s="5">
        <v>0.54166666666666663</v>
      </c>
      <c r="C16" s="1" t="s">
        <v>19</v>
      </c>
      <c r="D16" s="1">
        <v>2</v>
      </c>
      <c r="E16" s="1">
        <v>4</v>
      </c>
      <c r="F16" s="1" t="s">
        <v>23</v>
      </c>
      <c r="G16" s="1">
        <v>37.26</v>
      </c>
      <c r="H16" s="1">
        <f>1+COUNTIFS(A:A,A16,G:G,"&gt;"&amp;G16)</f>
        <v>8</v>
      </c>
      <c r="I16" s="2">
        <f>AVERAGEIF(A:A,A16,G:G)</f>
        <v>49.348750000000003</v>
      </c>
      <c r="J16" s="2">
        <f t="shared" si="0"/>
        <v>-12.088750000000005</v>
      </c>
      <c r="K16" s="2">
        <f t="shared" si="1"/>
        <v>77.911249999999995</v>
      </c>
      <c r="L16" s="2">
        <f t="shared" si="2"/>
        <v>107.19772217034603</v>
      </c>
      <c r="M16" s="2">
        <f>SUMIF(A:A,A16,L:L)</f>
        <v>1927.8876834259415</v>
      </c>
      <c r="N16" s="3">
        <f t="shared" si="3"/>
        <v>5.560371752562418E-2</v>
      </c>
      <c r="O16" s="6">
        <f t="shared" si="4"/>
        <v>17.984409037744001</v>
      </c>
      <c r="P16" s="3">
        <f t="shared" si="5"/>
        <v>5.560371752562418E-2</v>
      </c>
      <c r="Q16" s="3">
        <f>IF(ISNUMBER(P16),SUMIF(A:A,A16,P:P),"")</f>
        <v>1</v>
      </c>
      <c r="R16" s="3">
        <f t="shared" si="6"/>
        <v>5.560371752562418E-2</v>
      </c>
      <c r="S16" s="7">
        <f t="shared" si="7"/>
        <v>17.984409037744001</v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4</v>
      </c>
      <c r="B18" s="5">
        <v>0.56597222222222221</v>
      </c>
      <c r="C18" s="1" t="s">
        <v>19</v>
      </c>
      <c r="D18" s="1">
        <v>3</v>
      </c>
      <c r="E18" s="1">
        <v>2</v>
      </c>
      <c r="F18" s="1" t="s">
        <v>29</v>
      </c>
      <c r="G18" s="1">
        <v>63.65</v>
      </c>
      <c r="H18" s="1">
        <f>1+COUNTIFS(A:A,A18,G:G,"&gt;"&amp;G18)</f>
        <v>1</v>
      </c>
      <c r="I18" s="2">
        <f>AVERAGEIF(A:A,A18,G:G)</f>
        <v>51.183999999999997</v>
      </c>
      <c r="J18" s="2">
        <f t="shared" si="0"/>
        <v>12.466000000000001</v>
      </c>
      <c r="K18" s="2">
        <f t="shared" si="1"/>
        <v>102.46600000000001</v>
      </c>
      <c r="L18" s="2">
        <f t="shared" si="2"/>
        <v>467.76217795764848</v>
      </c>
      <c r="M18" s="2">
        <f>SUMIF(A:A,A18,L:L)</f>
        <v>2496.3933051565618</v>
      </c>
      <c r="N18" s="3">
        <f t="shared" si="3"/>
        <v>0.18737519324035867</v>
      </c>
      <c r="O18" s="6">
        <f t="shared" si="4"/>
        <v>5.3368857568954349</v>
      </c>
      <c r="P18" s="3">
        <f t="shared" si="5"/>
        <v>0.18737519324035867</v>
      </c>
      <c r="Q18" s="3">
        <f>IF(ISNUMBER(P18),SUMIF(A:A,A18,P:P),"")</f>
        <v>0.92826004859527189</v>
      </c>
      <c r="R18" s="3">
        <f t="shared" si="6"/>
        <v>0.20185635859683068</v>
      </c>
      <c r="S18" s="7">
        <f t="shared" si="7"/>
        <v>4.9540178320431707</v>
      </c>
    </row>
    <row r="19" spans="1:19" x14ac:dyDescent="0.3">
      <c r="A19" s="1">
        <v>4</v>
      </c>
      <c r="B19" s="5">
        <v>0.56597222222222221</v>
      </c>
      <c r="C19" s="1" t="s">
        <v>19</v>
      </c>
      <c r="D19" s="1">
        <v>3</v>
      </c>
      <c r="E19" s="1">
        <v>3</v>
      </c>
      <c r="F19" s="1" t="s">
        <v>30</v>
      </c>
      <c r="G19" s="1">
        <v>59.31</v>
      </c>
      <c r="H19" s="1">
        <f>1+COUNTIFS(A:A,A19,G:G,"&gt;"&amp;G19)</f>
        <v>2</v>
      </c>
      <c r="I19" s="2">
        <f>AVERAGEIF(A:A,A19,G:G)</f>
        <v>51.183999999999997</v>
      </c>
      <c r="J19" s="2">
        <f t="shared" si="0"/>
        <v>8.1260000000000048</v>
      </c>
      <c r="K19" s="2">
        <f t="shared" si="1"/>
        <v>98.126000000000005</v>
      </c>
      <c r="L19" s="2">
        <f t="shared" si="2"/>
        <v>360.52453043519216</v>
      </c>
      <c r="M19" s="2">
        <f>SUMIF(A:A,A19,L:L)</f>
        <v>2496.3933051565618</v>
      </c>
      <c r="N19" s="3">
        <f t="shared" si="3"/>
        <v>0.14441816106880714</v>
      </c>
      <c r="O19" s="6">
        <f t="shared" si="4"/>
        <v>6.9243368880978631</v>
      </c>
      <c r="P19" s="3">
        <f t="shared" si="5"/>
        <v>0.14441816106880714</v>
      </c>
      <c r="Q19" s="3">
        <f>IF(ISNUMBER(P19),SUMIF(A:A,A19,P:P),"")</f>
        <v>0.92826004859527189</v>
      </c>
      <c r="R19" s="3">
        <f t="shared" si="6"/>
        <v>0.15557942118413254</v>
      </c>
      <c r="S19" s="7">
        <f t="shared" si="7"/>
        <v>6.4275852962357565</v>
      </c>
    </row>
    <row r="20" spans="1:19" x14ac:dyDescent="0.3">
      <c r="A20" s="1">
        <v>4</v>
      </c>
      <c r="B20" s="5">
        <v>0.56597222222222221</v>
      </c>
      <c r="C20" s="1" t="s">
        <v>19</v>
      </c>
      <c r="D20" s="1">
        <v>3</v>
      </c>
      <c r="E20" s="1">
        <v>6</v>
      </c>
      <c r="F20" s="1" t="s">
        <v>33</v>
      </c>
      <c r="G20" s="1">
        <v>54.61</v>
      </c>
      <c r="H20" s="1">
        <f>1+COUNTIFS(A:A,A20,G:G,"&gt;"&amp;G20)</f>
        <v>3</v>
      </c>
      <c r="I20" s="2">
        <f>AVERAGEIF(A:A,A20,G:G)</f>
        <v>51.183999999999997</v>
      </c>
      <c r="J20" s="2">
        <f t="shared" si="0"/>
        <v>3.4260000000000019</v>
      </c>
      <c r="K20" s="2">
        <f t="shared" si="1"/>
        <v>93.426000000000002</v>
      </c>
      <c r="L20" s="2">
        <f t="shared" si="2"/>
        <v>271.93416593591411</v>
      </c>
      <c r="M20" s="2">
        <f>SUMIF(A:A,A20,L:L)</f>
        <v>2496.3933051565618</v>
      </c>
      <c r="N20" s="3">
        <f t="shared" si="3"/>
        <v>0.10893081846286225</v>
      </c>
      <c r="O20" s="6">
        <f t="shared" si="4"/>
        <v>9.1801384962597137</v>
      </c>
      <c r="P20" s="3">
        <f t="shared" si="5"/>
        <v>0.10893081846286225</v>
      </c>
      <c r="Q20" s="3">
        <f>IF(ISNUMBER(P20),SUMIF(A:A,A20,P:P),"")</f>
        <v>0.92826004859527189</v>
      </c>
      <c r="R20" s="3">
        <f t="shared" si="6"/>
        <v>0.11734946325408094</v>
      </c>
      <c r="S20" s="7">
        <f t="shared" si="7"/>
        <v>8.5215558066493671</v>
      </c>
    </row>
    <row r="21" spans="1:19" x14ac:dyDescent="0.3">
      <c r="A21" s="1">
        <v>4</v>
      </c>
      <c r="B21" s="5">
        <v>0.56597222222222221</v>
      </c>
      <c r="C21" s="1" t="s">
        <v>19</v>
      </c>
      <c r="D21" s="1">
        <v>3</v>
      </c>
      <c r="E21" s="1">
        <v>1</v>
      </c>
      <c r="F21" s="1" t="s">
        <v>28</v>
      </c>
      <c r="G21" s="1">
        <v>53.95</v>
      </c>
      <c r="H21" s="1">
        <f>1+COUNTIFS(A:A,A21,G:G,"&gt;"&amp;G21)</f>
        <v>4</v>
      </c>
      <c r="I21" s="2">
        <f>AVERAGEIF(A:A,A21,G:G)</f>
        <v>51.183999999999997</v>
      </c>
      <c r="J21" s="2">
        <f t="shared" si="0"/>
        <v>2.7660000000000053</v>
      </c>
      <c r="K21" s="2">
        <f t="shared" si="1"/>
        <v>92.766000000000005</v>
      </c>
      <c r="L21" s="2">
        <f t="shared" si="2"/>
        <v>261.37600427033749</v>
      </c>
      <c r="M21" s="2">
        <f>SUMIF(A:A,A21,L:L)</f>
        <v>2496.3933051565618</v>
      </c>
      <c r="N21" s="3">
        <f t="shared" si="3"/>
        <v>0.10470145218321086</v>
      </c>
      <c r="O21" s="6">
        <f t="shared" si="4"/>
        <v>9.5509659049442721</v>
      </c>
      <c r="P21" s="3">
        <f t="shared" si="5"/>
        <v>0.10470145218321086</v>
      </c>
      <c r="Q21" s="3">
        <f>IF(ISNUMBER(P21),SUMIF(A:A,A21,P:P),"")</f>
        <v>0.92826004859527189</v>
      </c>
      <c r="R21" s="3">
        <f t="shared" si="6"/>
        <v>0.11279323325576135</v>
      </c>
      <c r="S21" s="7">
        <f t="shared" si="7"/>
        <v>8.8657800750553548</v>
      </c>
    </row>
    <row r="22" spans="1:19" x14ac:dyDescent="0.3">
      <c r="A22" s="1">
        <v>4</v>
      </c>
      <c r="B22" s="5">
        <v>0.56597222222222221</v>
      </c>
      <c r="C22" s="1" t="s">
        <v>19</v>
      </c>
      <c r="D22" s="1">
        <v>3</v>
      </c>
      <c r="E22" s="1">
        <v>4</v>
      </c>
      <c r="F22" s="1" t="s">
        <v>31</v>
      </c>
      <c r="G22" s="1">
        <v>53.95</v>
      </c>
      <c r="H22" s="1">
        <f>1+COUNTIFS(A:A,A22,G:G,"&gt;"&amp;G22)</f>
        <v>4</v>
      </c>
      <c r="I22" s="2">
        <f>AVERAGEIF(A:A,A22,G:G)</f>
        <v>51.183999999999997</v>
      </c>
      <c r="J22" s="2">
        <f t="shared" si="0"/>
        <v>2.7660000000000053</v>
      </c>
      <c r="K22" s="2">
        <f t="shared" si="1"/>
        <v>92.766000000000005</v>
      </c>
      <c r="L22" s="2">
        <f t="shared" si="2"/>
        <v>261.37600427033749</v>
      </c>
      <c r="M22" s="2">
        <f>SUMIF(A:A,A22,L:L)</f>
        <v>2496.3933051565618</v>
      </c>
      <c r="N22" s="3">
        <f t="shared" si="3"/>
        <v>0.10470145218321086</v>
      </c>
      <c r="O22" s="6">
        <f t="shared" si="4"/>
        <v>9.5509659049442721</v>
      </c>
      <c r="P22" s="3">
        <f t="shared" si="5"/>
        <v>0.10470145218321086</v>
      </c>
      <c r="Q22" s="3">
        <f>IF(ISNUMBER(P22),SUMIF(A:A,A22,P:P),"")</f>
        <v>0.92826004859527189</v>
      </c>
      <c r="R22" s="3">
        <f t="shared" si="6"/>
        <v>0.11279323325576135</v>
      </c>
      <c r="S22" s="7">
        <f t="shared" si="7"/>
        <v>8.8657800750553548</v>
      </c>
    </row>
    <row r="23" spans="1:19" x14ac:dyDescent="0.3">
      <c r="A23" s="1">
        <v>4</v>
      </c>
      <c r="B23" s="5">
        <v>0.56597222222222221</v>
      </c>
      <c r="C23" s="1" t="s">
        <v>19</v>
      </c>
      <c r="D23" s="1">
        <v>3</v>
      </c>
      <c r="E23" s="1">
        <v>8</v>
      </c>
      <c r="F23" s="1" t="s">
        <v>35</v>
      </c>
      <c r="G23" s="1">
        <v>53.59</v>
      </c>
      <c r="H23" s="1">
        <f>1+COUNTIFS(A:A,A23,G:G,"&gt;"&amp;G23)</f>
        <v>6</v>
      </c>
      <c r="I23" s="2">
        <f>AVERAGEIF(A:A,A23,G:G)</f>
        <v>51.183999999999997</v>
      </c>
      <c r="J23" s="2">
        <f t="shared" si="0"/>
        <v>2.4060000000000059</v>
      </c>
      <c r="K23" s="2">
        <f t="shared" si="1"/>
        <v>92.406000000000006</v>
      </c>
      <c r="L23" s="2">
        <f t="shared" si="2"/>
        <v>255.79081972151212</v>
      </c>
      <c r="M23" s="2">
        <f>SUMIF(A:A,A23,L:L)</f>
        <v>2496.3933051565618</v>
      </c>
      <c r="N23" s="3">
        <f t="shared" si="3"/>
        <v>0.10246415065813123</v>
      </c>
      <c r="O23" s="6">
        <f t="shared" si="4"/>
        <v>9.7595109467746628</v>
      </c>
      <c r="P23" s="3">
        <f t="shared" si="5"/>
        <v>0.10246415065813123</v>
      </c>
      <c r="Q23" s="3">
        <f>IF(ISNUMBER(P23),SUMIF(A:A,A23,P:P),"")</f>
        <v>0.92826004859527189</v>
      </c>
      <c r="R23" s="3">
        <f t="shared" si="6"/>
        <v>0.1103830233921942</v>
      </c>
      <c r="S23" s="7">
        <f t="shared" si="7"/>
        <v>9.059364105719137</v>
      </c>
    </row>
    <row r="24" spans="1:19" x14ac:dyDescent="0.3">
      <c r="A24" s="1">
        <v>4</v>
      </c>
      <c r="B24" s="5">
        <v>0.56597222222222221</v>
      </c>
      <c r="C24" s="1" t="s">
        <v>19</v>
      </c>
      <c r="D24" s="1">
        <v>3</v>
      </c>
      <c r="E24" s="1">
        <v>7</v>
      </c>
      <c r="F24" s="1" t="s">
        <v>34</v>
      </c>
      <c r="G24" s="1">
        <v>53.19</v>
      </c>
      <c r="H24" s="1">
        <f>1+COUNTIFS(A:A,A24,G:G,"&gt;"&amp;G24)</f>
        <v>7</v>
      </c>
      <c r="I24" s="2">
        <f>AVERAGEIF(A:A,A24,G:G)</f>
        <v>51.183999999999997</v>
      </c>
      <c r="J24" s="2">
        <f t="shared" si="0"/>
        <v>2.0060000000000002</v>
      </c>
      <c r="K24" s="2">
        <f t="shared" si="1"/>
        <v>92.006</v>
      </c>
      <c r="L24" s="2">
        <f t="shared" si="2"/>
        <v>249.72492198137388</v>
      </c>
      <c r="M24" s="2">
        <f>SUMIF(A:A,A24,L:L)</f>
        <v>2496.3933051565618</v>
      </c>
      <c r="N24" s="3">
        <f t="shared" si="3"/>
        <v>0.10003428605001499</v>
      </c>
      <c r="O24" s="6">
        <f t="shared" si="4"/>
        <v>9.9965725701288211</v>
      </c>
      <c r="P24" s="3">
        <f t="shared" si="5"/>
        <v>0.10003428605001499</v>
      </c>
      <c r="Q24" s="3">
        <f>IF(ISNUMBER(P24),SUMIF(A:A,A24,P:P),"")</f>
        <v>0.92826004859527189</v>
      </c>
      <c r="R24" s="3">
        <f t="shared" si="6"/>
        <v>0.10776536833767222</v>
      </c>
      <c r="S24" s="7">
        <f t="shared" si="7"/>
        <v>9.2794189397339402</v>
      </c>
    </row>
    <row r="25" spans="1:19" x14ac:dyDescent="0.3">
      <c r="A25" s="1">
        <v>4</v>
      </c>
      <c r="B25" s="5">
        <v>0.56597222222222221</v>
      </c>
      <c r="C25" s="1" t="s">
        <v>19</v>
      </c>
      <c r="D25" s="1">
        <v>3</v>
      </c>
      <c r="E25" s="1">
        <v>5</v>
      </c>
      <c r="F25" s="1" t="s">
        <v>32</v>
      </c>
      <c r="G25" s="1">
        <v>48.53</v>
      </c>
      <c r="H25" s="1">
        <f>1+COUNTIFS(A:A,A25,G:G,"&gt;"&amp;G25)</f>
        <v>8</v>
      </c>
      <c r="I25" s="2">
        <f>AVERAGEIF(A:A,A25,G:G)</f>
        <v>51.183999999999997</v>
      </c>
      <c r="J25" s="2">
        <f t="shared" si="0"/>
        <v>-2.6539999999999964</v>
      </c>
      <c r="K25" s="2">
        <f t="shared" si="1"/>
        <v>87.346000000000004</v>
      </c>
      <c r="L25" s="2">
        <f t="shared" si="2"/>
        <v>188.81354618522604</v>
      </c>
      <c r="M25" s="2">
        <f>SUMIF(A:A,A25,L:L)</f>
        <v>2496.3933051565618</v>
      </c>
      <c r="N25" s="3">
        <f t="shared" si="3"/>
        <v>7.5634534748675972E-2</v>
      </c>
      <c r="O25" s="6">
        <f t="shared" si="4"/>
        <v>13.221473541456611</v>
      </c>
      <c r="P25" s="3">
        <f t="shared" si="5"/>
        <v>7.5634534748675972E-2</v>
      </c>
      <c r="Q25" s="3">
        <f>IF(ISNUMBER(P25),SUMIF(A:A,A25,P:P),"")</f>
        <v>0.92826004859527189</v>
      </c>
      <c r="R25" s="3">
        <f t="shared" si="6"/>
        <v>8.1479898723566827E-2</v>
      </c>
      <c r="S25" s="7">
        <f t="shared" si="7"/>
        <v>12.272965672093616</v>
      </c>
    </row>
    <row r="26" spans="1:19" x14ac:dyDescent="0.3">
      <c r="A26" s="1">
        <v>4</v>
      </c>
      <c r="B26" s="5">
        <v>0.56597222222222221</v>
      </c>
      <c r="C26" s="1" t="s">
        <v>19</v>
      </c>
      <c r="D26" s="1">
        <v>3</v>
      </c>
      <c r="E26" s="1">
        <v>11</v>
      </c>
      <c r="F26" s="1" t="s">
        <v>37</v>
      </c>
      <c r="G26" s="1">
        <v>39.9</v>
      </c>
      <c r="H26" s="1">
        <f>1+COUNTIFS(A:A,A26,G:G,"&gt;"&amp;G26)</f>
        <v>9</v>
      </c>
      <c r="I26" s="2">
        <f>AVERAGEIF(A:A,A26,G:G)</f>
        <v>51.183999999999997</v>
      </c>
      <c r="J26" s="2">
        <f t="shared" si="0"/>
        <v>-11.283999999999999</v>
      </c>
      <c r="K26" s="2">
        <f t="shared" si="1"/>
        <v>78.716000000000008</v>
      </c>
      <c r="L26" s="2">
        <f t="shared" si="2"/>
        <v>112.50076256758111</v>
      </c>
      <c r="M26" s="2">
        <f>SUMIF(A:A,A26,L:L)</f>
        <v>2496.3933051565618</v>
      </c>
      <c r="N26" s="3">
        <f t="shared" si="3"/>
        <v>4.506531976960481E-2</v>
      </c>
      <c r="O26" s="6">
        <f t="shared" si="4"/>
        <v>22.190012300200511</v>
      </c>
      <c r="P26" s="3" t="str">
        <f t="shared" si="5"/>
        <v/>
      </c>
      <c r="Q26" s="3" t="str">
        <f>IF(ISNUMBER(P26),SUMIF(A:A,A26,P:P),"")</f>
        <v/>
      </c>
      <c r="R26" s="3" t="str">
        <f t="shared" si="6"/>
        <v/>
      </c>
      <c r="S26" s="7" t="str">
        <f t="shared" si="7"/>
        <v/>
      </c>
    </row>
    <row r="27" spans="1:19" x14ac:dyDescent="0.3">
      <c r="A27" s="1">
        <v>4</v>
      </c>
      <c r="B27" s="5">
        <v>0.56597222222222221</v>
      </c>
      <c r="C27" s="1" t="s">
        <v>19</v>
      </c>
      <c r="D27" s="1">
        <v>3</v>
      </c>
      <c r="E27" s="1">
        <v>9</v>
      </c>
      <c r="F27" s="1" t="s">
        <v>36</v>
      </c>
      <c r="G27" s="1">
        <v>31.16</v>
      </c>
      <c r="H27" s="1">
        <f>1+COUNTIFS(A:A,A27,G:G,"&gt;"&amp;G27)</f>
        <v>10</v>
      </c>
      <c r="I27" s="2">
        <f>AVERAGEIF(A:A,A27,G:G)</f>
        <v>51.183999999999997</v>
      </c>
      <c r="J27" s="2">
        <f t="shared" si="0"/>
        <v>-20.023999999999997</v>
      </c>
      <c r="K27" s="2">
        <f t="shared" si="1"/>
        <v>69.975999999999999</v>
      </c>
      <c r="L27" s="2">
        <f t="shared" si="2"/>
        <v>66.590371831438759</v>
      </c>
      <c r="M27" s="2">
        <f>SUMIF(A:A,A27,L:L)</f>
        <v>2496.3933051565618</v>
      </c>
      <c r="N27" s="3">
        <f t="shared" si="3"/>
        <v>2.6674631635123108E-2</v>
      </c>
      <c r="O27" s="6">
        <f t="shared" si="4"/>
        <v>37.488802607616023</v>
      </c>
      <c r="P27" s="3" t="str">
        <f t="shared" si="5"/>
        <v/>
      </c>
      <c r="Q27" s="3" t="str">
        <f>IF(ISNUMBER(P27),SUMIF(A:A,A27,P:P),"")</f>
        <v/>
      </c>
      <c r="R27" s="3" t="str">
        <f t="shared" si="6"/>
        <v/>
      </c>
      <c r="S27" s="7" t="str">
        <f t="shared" si="7"/>
        <v/>
      </c>
    </row>
    <row r="28" spans="1:19" x14ac:dyDescent="0.3">
      <c r="A28" s="1"/>
      <c r="B28" s="5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3"/>
      <c r="O28" s="6"/>
      <c r="P28" s="3"/>
      <c r="Q28" s="3"/>
      <c r="R28" s="3"/>
      <c r="S28" s="7"/>
    </row>
    <row r="29" spans="1:19" x14ac:dyDescent="0.3">
      <c r="A29" s="1">
        <v>6</v>
      </c>
      <c r="B29" s="5">
        <v>0.59027777777777779</v>
      </c>
      <c r="C29" s="1" t="s">
        <v>19</v>
      </c>
      <c r="D29" s="1">
        <v>4</v>
      </c>
      <c r="E29" s="1">
        <v>2</v>
      </c>
      <c r="F29" s="1" t="s">
        <v>39</v>
      </c>
      <c r="G29" s="1">
        <v>75.31</v>
      </c>
      <c r="H29" s="1">
        <f>1+COUNTIFS(A:A,A29,G:G,"&gt;"&amp;G29)</f>
        <v>1</v>
      </c>
      <c r="I29" s="2">
        <f>AVERAGEIF(A:A,A29,G:G)</f>
        <v>48.426249999999996</v>
      </c>
      <c r="J29" s="2">
        <f t="shared" si="0"/>
        <v>26.883750000000006</v>
      </c>
      <c r="K29" s="2">
        <f t="shared" si="1"/>
        <v>116.88375000000001</v>
      </c>
      <c r="L29" s="2">
        <f t="shared" si="2"/>
        <v>1111.0102327574946</v>
      </c>
      <c r="M29" s="2">
        <f>SUMIF(A:A,A29,L:L)</f>
        <v>2584.766345901749</v>
      </c>
      <c r="N29" s="3">
        <f t="shared" si="3"/>
        <v>0.42983004422006887</v>
      </c>
      <c r="O29" s="6">
        <f t="shared" si="4"/>
        <v>2.3265009355372319</v>
      </c>
      <c r="P29" s="3">
        <f t="shared" si="5"/>
        <v>0.42983004422006887</v>
      </c>
      <c r="Q29" s="3">
        <f>IF(ISNUMBER(P29),SUMIF(A:A,A29,P:P),"")</f>
        <v>0.93790184551697431</v>
      </c>
      <c r="R29" s="3">
        <f t="shared" si="6"/>
        <v>0.45828894172091672</v>
      </c>
      <c r="S29" s="7">
        <f t="shared" si="7"/>
        <v>2.1820295210373373</v>
      </c>
    </row>
    <row r="30" spans="1:19" x14ac:dyDescent="0.3">
      <c r="A30" s="1">
        <v>6</v>
      </c>
      <c r="B30" s="5">
        <v>0.59027777777777779</v>
      </c>
      <c r="C30" s="1" t="s">
        <v>19</v>
      </c>
      <c r="D30" s="1">
        <v>4</v>
      </c>
      <c r="E30" s="1">
        <v>1</v>
      </c>
      <c r="F30" s="1" t="s">
        <v>38</v>
      </c>
      <c r="G30" s="1">
        <v>60.85</v>
      </c>
      <c r="H30" s="1">
        <f>1+COUNTIFS(A:A,A30,G:G,"&gt;"&amp;G30)</f>
        <v>2</v>
      </c>
      <c r="I30" s="2">
        <f>AVERAGEIF(A:A,A30,G:G)</f>
        <v>48.426249999999996</v>
      </c>
      <c r="J30" s="2">
        <f t="shared" si="0"/>
        <v>12.423750000000005</v>
      </c>
      <c r="K30" s="2">
        <f t="shared" si="1"/>
        <v>102.42375000000001</v>
      </c>
      <c r="L30" s="2">
        <f t="shared" si="2"/>
        <v>466.5779025398196</v>
      </c>
      <c r="M30" s="2">
        <f>SUMIF(A:A,A30,L:L)</f>
        <v>2584.766345901749</v>
      </c>
      <c r="N30" s="3">
        <f t="shared" si="3"/>
        <v>0.18051066908991509</v>
      </c>
      <c r="O30" s="6">
        <f t="shared" si="4"/>
        <v>5.5398387532533322</v>
      </c>
      <c r="P30" s="3">
        <f t="shared" si="5"/>
        <v>0.18051066908991509</v>
      </c>
      <c r="Q30" s="3">
        <f>IF(ISNUMBER(P30),SUMIF(A:A,A30,P:P),"")</f>
        <v>0.93790184551697431</v>
      </c>
      <c r="R30" s="3">
        <f t="shared" si="6"/>
        <v>0.19246221761128648</v>
      </c>
      <c r="S30" s="7">
        <f t="shared" si="7"/>
        <v>5.1958249905427536</v>
      </c>
    </row>
    <row r="31" spans="1:19" x14ac:dyDescent="0.3">
      <c r="A31" s="1">
        <v>6</v>
      </c>
      <c r="B31" s="5">
        <v>0.59027777777777779</v>
      </c>
      <c r="C31" s="1" t="s">
        <v>19</v>
      </c>
      <c r="D31" s="1">
        <v>4</v>
      </c>
      <c r="E31" s="1">
        <v>6</v>
      </c>
      <c r="F31" s="1" t="s">
        <v>42</v>
      </c>
      <c r="G31" s="1">
        <v>51.51</v>
      </c>
      <c r="H31" s="1">
        <f>1+COUNTIFS(A:A,A31,G:G,"&gt;"&amp;G31)</f>
        <v>3</v>
      </c>
      <c r="I31" s="2">
        <f>AVERAGEIF(A:A,A31,G:G)</f>
        <v>48.426249999999996</v>
      </c>
      <c r="J31" s="2">
        <f t="shared" si="0"/>
        <v>3.083750000000002</v>
      </c>
      <c r="K31" s="2">
        <f t="shared" si="1"/>
        <v>93.083750000000009</v>
      </c>
      <c r="L31" s="2">
        <f t="shared" si="2"/>
        <v>266.40694282978455</v>
      </c>
      <c r="M31" s="2">
        <f>SUMIF(A:A,A31,L:L)</f>
        <v>2584.766345901749</v>
      </c>
      <c r="N31" s="3">
        <f t="shared" si="3"/>
        <v>0.10306809482109804</v>
      </c>
      <c r="O31" s="6">
        <f t="shared" si="4"/>
        <v>9.7023235147187368</v>
      </c>
      <c r="P31" s="3">
        <f t="shared" si="5"/>
        <v>0.10306809482109804</v>
      </c>
      <c r="Q31" s="3">
        <f>IF(ISNUMBER(P31),SUMIF(A:A,A31,P:P),"")</f>
        <v>0.93790184551697431</v>
      </c>
      <c r="R31" s="3">
        <f t="shared" si="6"/>
        <v>0.10989219747647111</v>
      </c>
      <c r="S31" s="7">
        <f t="shared" si="7"/>
        <v>9.0998271302574398</v>
      </c>
    </row>
    <row r="32" spans="1:19" x14ac:dyDescent="0.3">
      <c r="A32" s="1">
        <v>6</v>
      </c>
      <c r="B32" s="5">
        <v>0.59027777777777779</v>
      </c>
      <c r="C32" s="1" t="s">
        <v>19</v>
      </c>
      <c r="D32" s="1">
        <v>4</v>
      </c>
      <c r="E32" s="1">
        <v>7</v>
      </c>
      <c r="F32" s="1" t="s">
        <v>43</v>
      </c>
      <c r="G32" s="1">
        <v>49</v>
      </c>
      <c r="H32" s="1">
        <f>1+COUNTIFS(A:A,A32,G:G,"&gt;"&amp;G32)</f>
        <v>4</v>
      </c>
      <c r="I32" s="2">
        <f>AVERAGEIF(A:A,A32,G:G)</f>
        <v>48.426249999999996</v>
      </c>
      <c r="J32" s="2">
        <f t="shared" si="0"/>
        <v>0.57375000000000398</v>
      </c>
      <c r="K32" s="2">
        <f t="shared" si="1"/>
        <v>90.573750000000004</v>
      </c>
      <c r="L32" s="2">
        <f t="shared" si="2"/>
        <v>229.16104278569978</v>
      </c>
      <c r="M32" s="2">
        <f>SUMIF(A:A,A32,L:L)</f>
        <v>2584.766345901749</v>
      </c>
      <c r="N32" s="3">
        <f t="shared" si="3"/>
        <v>8.8658320373539309E-2</v>
      </c>
      <c r="O32" s="6">
        <f t="shared" si="4"/>
        <v>11.27925721789849</v>
      </c>
      <c r="P32" s="3">
        <f t="shared" si="5"/>
        <v>8.8658320373539309E-2</v>
      </c>
      <c r="Q32" s="3">
        <f>IF(ISNUMBER(P32),SUMIF(A:A,A32,P:P),"")</f>
        <v>0.93790184551697431</v>
      </c>
      <c r="R32" s="3">
        <f t="shared" si="6"/>
        <v>9.4528356882239192E-2</v>
      </c>
      <c r="S32" s="7">
        <f t="shared" si="7"/>
        <v>10.578836160727645</v>
      </c>
    </row>
    <row r="33" spans="1:19" x14ac:dyDescent="0.3">
      <c r="A33" s="1">
        <v>6</v>
      </c>
      <c r="B33" s="5">
        <v>0.59027777777777779</v>
      </c>
      <c r="C33" s="1" t="s">
        <v>19</v>
      </c>
      <c r="D33" s="1">
        <v>4</v>
      </c>
      <c r="E33" s="1">
        <v>8</v>
      </c>
      <c r="F33" s="1" t="s">
        <v>44</v>
      </c>
      <c r="G33" s="1">
        <v>47.89</v>
      </c>
      <c r="H33" s="1">
        <f>1+COUNTIFS(A:A,A33,G:G,"&gt;"&amp;G33)</f>
        <v>5</v>
      </c>
      <c r="I33" s="2">
        <f>AVERAGEIF(A:A,A33,G:G)</f>
        <v>48.426249999999996</v>
      </c>
      <c r="J33" s="2">
        <f t="shared" si="0"/>
        <v>-0.53624999999999545</v>
      </c>
      <c r="K33" s="2">
        <f t="shared" si="1"/>
        <v>89.463750000000005</v>
      </c>
      <c r="L33" s="2">
        <f t="shared" si="2"/>
        <v>214.39604881664755</v>
      </c>
      <c r="M33" s="2">
        <f>SUMIF(A:A,A33,L:L)</f>
        <v>2584.766345901749</v>
      </c>
      <c r="N33" s="3">
        <f t="shared" si="3"/>
        <v>8.2946007540132635E-2</v>
      </c>
      <c r="O33" s="6">
        <f t="shared" si="4"/>
        <v>12.056035361511036</v>
      </c>
      <c r="P33" s="3">
        <f t="shared" si="5"/>
        <v>8.2946007540132635E-2</v>
      </c>
      <c r="Q33" s="3">
        <f>IF(ISNUMBER(P33),SUMIF(A:A,A33,P:P),"")</f>
        <v>0.93790184551697431</v>
      </c>
      <c r="R33" s="3">
        <f t="shared" si="6"/>
        <v>8.8437833805959251E-2</v>
      </c>
      <c r="S33" s="7">
        <f t="shared" si="7"/>
        <v>11.307377815179102</v>
      </c>
    </row>
    <row r="34" spans="1:19" x14ac:dyDescent="0.3">
      <c r="A34" s="1">
        <v>6</v>
      </c>
      <c r="B34" s="5">
        <v>0.59027777777777779</v>
      </c>
      <c r="C34" s="1" t="s">
        <v>19</v>
      </c>
      <c r="D34" s="1">
        <v>4</v>
      </c>
      <c r="E34" s="1">
        <v>3</v>
      </c>
      <c r="F34" s="1" t="s">
        <v>40</v>
      </c>
      <c r="G34" s="1">
        <v>40.39</v>
      </c>
      <c r="H34" s="1">
        <f>1+COUNTIFS(A:A,A34,G:G,"&gt;"&amp;G34)</f>
        <v>6</v>
      </c>
      <c r="I34" s="2">
        <f>AVERAGEIF(A:A,A34,G:G)</f>
        <v>48.426249999999996</v>
      </c>
      <c r="J34" s="2">
        <f t="shared" si="0"/>
        <v>-8.0362499999999955</v>
      </c>
      <c r="K34" s="2">
        <f t="shared" si="1"/>
        <v>81.963750000000005</v>
      </c>
      <c r="L34" s="2">
        <f t="shared" si="2"/>
        <v>136.70495632197043</v>
      </c>
      <c r="M34" s="2">
        <f>SUMIF(A:A,A34,L:L)</f>
        <v>2584.766345901749</v>
      </c>
      <c r="N34" s="3">
        <f t="shared" si="3"/>
        <v>5.2888709472220435E-2</v>
      </c>
      <c r="O34" s="6">
        <f t="shared" si="4"/>
        <v>18.907627166158132</v>
      </c>
      <c r="P34" s="3">
        <f t="shared" si="5"/>
        <v>5.2888709472220435E-2</v>
      </c>
      <c r="Q34" s="3">
        <f>IF(ISNUMBER(P34),SUMIF(A:A,A34,P:P),"")</f>
        <v>0.93790184551697431</v>
      </c>
      <c r="R34" s="3">
        <f t="shared" si="6"/>
        <v>5.6390452503127367E-2</v>
      </c>
      <c r="S34" s="7">
        <f t="shared" si="7"/>
        <v>17.73349841348659</v>
      </c>
    </row>
    <row r="35" spans="1:19" x14ac:dyDescent="0.3">
      <c r="A35" s="1">
        <v>6</v>
      </c>
      <c r="B35" s="5">
        <v>0.59027777777777779</v>
      </c>
      <c r="C35" s="1" t="s">
        <v>19</v>
      </c>
      <c r="D35" s="1">
        <v>4</v>
      </c>
      <c r="E35" s="1">
        <v>9</v>
      </c>
      <c r="F35" s="1" t="s">
        <v>45</v>
      </c>
      <c r="G35" s="1">
        <v>34.31</v>
      </c>
      <c r="H35" s="1">
        <f>1+COUNTIFS(A:A,A35,G:G,"&gt;"&amp;G35)</f>
        <v>7</v>
      </c>
      <c r="I35" s="2">
        <f>AVERAGEIF(A:A,A35,G:G)</f>
        <v>48.426249999999996</v>
      </c>
      <c r="J35" s="2">
        <f t="shared" si="0"/>
        <v>-14.116249999999994</v>
      </c>
      <c r="K35" s="2">
        <f t="shared" si="1"/>
        <v>75.883750000000006</v>
      </c>
      <c r="L35" s="2">
        <f t="shared" si="2"/>
        <v>94.919104759828699</v>
      </c>
      <c r="M35" s="2">
        <f>SUMIF(A:A,A35,L:L)</f>
        <v>2584.766345901749</v>
      </c>
      <c r="N35" s="3">
        <f t="shared" si="3"/>
        <v>3.6722508752223097E-2</v>
      </c>
      <c r="O35" s="6">
        <f t="shared" si="4"/>
        <v>27.231254998052449</v>
      </c>
      <c r="P35" s="3" t="str">
        <f t="shared" si="5"/>
        <v/>
      </c>
      <c r="Q35" s="3" t="str">
        <f>IF(ISNUMBER(P35),SUMIF(A:A,A35,P:P),"")</f>
        <v/>
      </c>
      <c r="R35" s="3" t="str">
        <f t="shared" si="6"/>
        <v/>
      </c>
      <c r="S35" s="7" t="str">
        <f t="shared" si="7"/>
        <v/>
      </c>
    </row>
    <row r="36" spans="1:19" x14ac:dyDescent="0.3">
      <c r="A36" s="1">
        <v>6</v>
      </c>
      <c r="B36" s="5">
        <v>0.59027777777777779</v>
      </c>
      <c r="C36" s="1" t="s">
        <v>19</v>
      </c>
      <c r="D36" s="1">
        <v>4</v>
      </c>
      <c r="E36" s="1">
        <v>5</v>
      </c>
      <c r="F36" s="1" t="s">
        <v>41</v>
      </c>
      <c r="G36" s="1">
        <v>28.15</v>
      </c>
      <c r="H36" s="1">
        <f>1+COUNTIFS(A:A,A36,G:G,"&gt;"&amp;G36)</f>
        <v>8</v>
      </c>
      <c r="I36" s="2">
        <f>AVERAGEIF(A:A,A36,G:G)</f>
        <v>48.426249999999996</v>
      </c>
      <c r="J36" s="2">
        <f t="shared" si="0"/>
        <v>-20.276249999999997</v>
      </c>
      <c r="K36" s="2">
        <f t="shared" si="1"/>
        <v>69.723749999999995</v>
      </c>
      <c r="L36" s="2">
        <f t="shared" si="2"/>
        <v>65.590115090503758</v>
      </c>
      <c r="M36" s="2">
        <f>SUMIF(A:A,A36,L:L)</f>
        <v>2584.766345901749</v>
      </c>
      <c r="N36" s="3">
        <f t="shared" si="3"/>
        <v>2.5375645730802525E-2</v>
      </c>
      <c r="O36" s="6">
        <f t="shared" si="4"/>
        <v>39.407864162689592</v>
      </c>
      <c r="P36" s="3" t="str">
        <f t="shared" si="5"/>
        <v/>
      </c>
      <c r="Q36" s="3" t="str">
        <f>IF(ISNUMBER(P36),SUMIF(A:A,A36,P:P),"")</f>
        <v/>
      </c>
      <c r="R36" s="3" t="str">
        <f t="shared" si="6"/>
        <v/>
      </c>
      <c r="S36" s="7" t="str">
        <f t="shared" si="7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9</v>
      </c>
      <c r="B38" s="5">
        <v>0.61458333333333337</v>
      </c>
      <c r="C38" s="1" t="s">
        <v>19</v>
      </c>
      <c r="D38" s="1">
        <v>5</v>
      </c>
      <c r="E38" s="1">
        <v>3</v>
      </c>
      <c r="F38" s="1" t="s">
        <v>47</v>
      </c>
      <c r="G38" s="1">
        <v>67.39</v>
      </c>
      <c r="H38" s="1">
        <f>1+COUNTIFS(A:A,A38,G:G,"&gt;"&amp;G38)</f>
        <v>1</v>
      </c>
      <c r="I38" s="2">
        <f>AVERAGEIF(A:A,A38,G:G)</f>
        <v>50.51444444444445</v>
      </c>
      <c r="J38" s="2">
        <f t="shared" ref="J38:J46" si="8">G38-I38</f>
        <v>16.87555555555555</v>
      </c>
      <c r="K38" s="2">
        <f t="shared" ref="K38:K46" si="9">90+J38</f>
        <v>106.87555555555555</v>
      </c>
      <c r="L38" s="2">
        <f t="shared" ref="L38:L46" si="10">EXP(0.06*K38)</f>
        <v>609.43563069837887</v>
      </c>
      <c r="M38" s="2">
        <f>SUMIF(A:A,A38,L:L)</f>
        <v>2468.9222453647676</v>
      </c>
      <c r="N38" s="3">
        <f t="shared" ref="N38:N46" si="11">L38/M38</f>
        <v>0.24684278001972421</v>
      </c>
      <c r="O38" s="6">
        <f t="shared" ref="O38:O46" si="12">1/N38</f>
        <v>4.0511616338144227</v>
      </c>
      <c r="P38" s="3">
        <f t="shared" ref="P38:P46" si="13">IF(O38&gt;21,"",N38)</f>
        <v>0.24684278001972421</v>
      </c>
      <c r="Q38" s="3">
        <f>IF(ISNUMBER(P38),SUMIF(A:A,A38,P:P),"")</f>
        <v>0.9412067366904624</v>
      </c>
      <c r="R38" s="3">
        <f t="shared" ref="R38:R46" si="14">IFERROR(P38*(1/Q38),"")</f>
        <v>0.26226202001877952</v>
      </c>
      <c r="S38" s="7">
        <f t="shared" ref="S38:S46" si="15">IFERROR(1/R38,"")</f>
        <v>3.8129806211680748</v>
      </c>
    </row>
    <row r="39" spans="1:19" x14ac:dyDescent="0.3">
      <c r="A39" s="1">
        <v>9</v>
      </c>
      <c r="B39" s="5">
        <v>0.61458333333333337</v>
      </c>
      <c r="C39" s="1" t="s">
        <v>19</v>
      </c>
      <c r="D39" s="1">
        <v>5</v>
      </c>
      <c r="E39" s="1">
        <v>1</v>
      </c>
      <c r="F39" s="1" t="s">
        <v>46</v>
      </c>
      <c r="G39" s="1">
        <v>57.45</v>
      </c>
      <c r="H39" s="1">
        <f>1+COUNTIFS(A:A,A39,G:G,"&gt;"&amp;G39)</f>
        <v>2</v>
      </c>
      <c r="I39" s="2">
        <f>AVERAGEIF(A:A,A39,G:G)</f>
        <v>50.51444444444445</v>
      </c>
      <c r="J39" s="2">
        <f t="shared" si="8"/>
        <v>6.9355555555555526</v>
      </c>
      <c r="K39" s="2">
        <f t="shared" si="9"/>
        <v>96.935555555555553</v>
      </c>
      <c r="L39" s="2">
        <f t="shared" si="10"/>
        <v>335.6716108323655</v>
      </c>
      <c r="M39" s="2">
        <f>SUMIF(A:A,A39,L:L)</f>
        <v>2468.9222453647676</v>
      </c>
      <c r="N39" s="3">
        <f t="shared" si="11"/>
        <v>0.13595876154567685</v>
      </c>
      <c r="O39" s="6">
        <f t="shared" si="12"/>
        <v>7.3551714404521036</v>
      </c>
      <c r="P39" s="3">
        <f t="shared" si="13"/>
        <v>0.13595876154567685</v>
      </c>
      <c r="Q39" s="3">
        <f>IF(ISNUMBER(P39),SUMIF(A:A,A39,P:P),"")</f>
        <v>0.9412067366904624</v>
      </c>
      <c r="R39" s="3">
        <f t="shared" si="14"/>
        <v>0.14445153890817297</v>
      </c>
      <c r="S39" s="7">
        <f t="shared" si="15"/>
        <v>6.9227369092668116</v>
      </c>
    </row>
    <row r="40" spans="1:19" x14ac:dyDescent="0.3">
      <c r="A40" s="1">
        <v>9</v>
      </c>
      <c r="B40" s="5">
        <v>0.61458333333333337</v>
      </c>
      <c r="C40" s="1" t="s">
        <v>19</v>
      </c>
      <c r="D40" s="1">
        <v>5</v>
      </c>
      <c r="E40" s="1">
        <v>7</v>
      </c>
      <c r="F40" s="1" t="s">
        <v>51</v>
      </c>
      <c r="G40" s="1">
        <v>56.71</v>
      </c>
      <c r="H40" s="1">
        <f>1+COUNTIFS(A:A,A40,G:G,"&gt;"&amp;G40)</f>
        <v>3</v>
      </c>
      <c r="I40" s="2">
        <f>AVERAGEIF(A:A,A40,G:G)</f>
        <v>50.51444444444445</v>
      </c>
      <c r="J40" s="2">
        <f t="shared" si="8"/>
        <v>6.1955555555555506</v>
      </c>
      <c r="K40" s="2">
        <f t="shared" si="9"/>
        <v>96.195555555555558</v>
      </c>
      <c r="L40" s="2">
        <f t="shared" si="10"/>
        <v>321.09381318118182</v>
      </c>
      <c r="M40" s="2">
        <f>SUMIF(A:A,A40,L:L)</f>
        <v>2468.9222453647676</v>
      </c>
      <c r="N40" s="3">
        <f t="shared" si="11"/>
        <v>0.13005424281141842</v>
      </c>
      <c r="O40" s="6">
        <f t="shared" si="12"/>
        <v>7.6890993971647852</v>
      </c>
      <c r="P40" s="3">
        <f t="shared" si="13"/>
        <v>0.13005424281141842</v>
      </c>
      <c r="Q40" s="3">
        <f>IF(ISNUMBER(P40),SUMIF(A:A,A40,P:P),"")</f>
        <v>0.9412067366904624</v>
      </c>
      <c r="R40" s="3">
        <f t="shared" si="14"/>
        <v>0.13817818948972288</v>
      </c>
      <c r="S40" s="7">
        <f t="shared" si="15"/>
        <v>7.237032151694069</v>
      </c>
    </row>
    <row r="41" spans="1:19" x14ac:dyDescent="0.3">
      <c r="A41" s="1">
        <v>9</v>
      </c>
      <c r="B41" s="5">
        <v>0.61458333333333337</v>
      </c>
      <c r="C41" s="1" t="s">
        <v>19</v>
      </c>
      <c r="D41" s="1">
        <v>5</v>
      </c>
      <c r="E41" s="1">
        <v>4</v>
      </c>
      <c r="F41" s="1" t="s">
        <v>48</v>
      </c>
      <c r="G41" s="1">
        <v>55.68</v>
      </c>
      <c r="H41" s="1">
        <f>1+COUNTIFS(A:A,A41,G:G,"&gt;"&amp;G41)</f>
        <v>4</v>
      </c>
      <c r="I41" s="2">
        <f>AVERAGEIF(A:A,A41,G:G)</f>
        <v>50.51444444444445</v>
      </c>
      <c r="J41" s="2">
        <f t="shared" si="8"/>
        <v>5.1655555555555495</v>
      </c>
      <c r="K41" s="2">
        <f t="shared" si="9"/>
        <v>95.165555555555557</v>
      </c>
      <c r="L41" s="2">
        <f t="shared" si="10"/>
        <v>301.85094421571426</v>
      </c>
      <c r="M41" s="2">
        <f>SUMIF(A:A,A41,L:L)</f>
        <v>2468.9222453647676</v>
      </c>
      <c r="N41" s="3">
        <f t="shared" si="11"/>
        <v>0.12226020676933781</v>
      </c>
      <c r="O41" s="6">
        <f t="shared" si="12"/>
        <v>8.1792762046170076</v>
      </c>
      <c r="P41" s="3">
        <f t="shared" si="13"/>
        <v>0.12226020676933781</v>
      </c>
      <c r="Q41" s="3">
        <f>IF(ISNUMBER(P41),SUMIF(A:A,A41,P:P),"")</f>
        <v>0.9412067366904624</v>
      </c>
      <c r="R41" s="3">
        <f t="shared" si="14"/>
        <v>0.12989729248989204</v>
      </c>
      <c r="S41" s="7">
        <f t="shared" si="15"/>
        <v>7.6983898650375258</v>
      </c>
    </row>
    <row r="42" spans="1:19" x14ac:dyDescent="0.3">
      <c r="A42" s="1">
        <v>9</v>
      </c>
      <c r="B42" s="5">
        <v>0.61458333333333337</v>
      </c>
      <c r="C42" s="1" t="s">
        <v>19</v>
      </c>
      <c r="D42" s="1">
        <v>5</v>
      </c>
      <c r="E42" s="1">
        <v>6</v>
      </c>
      <c r="F42" s="1" t="s">
        <v>50</v>
      </c>
      <c r="G42" s="1">
        <v>54.72</v>
      </c>
      <c r="H42" s="1">
        <f>1+COUNTIFS(A:A,A42,G:G,"&gt;"&amp;G42)</f>
        <v>5</v>
      </c>
      <c r="I42" s="2">
        <f>AVERAGEIF(A:A,A42,G:G)</f>
        <v>50.51444444444445</v>
      </c>
      <c r="J42" s="2">
        <f t="shared" si="8"/>
        <v>4.2055555555555486</v>
      </c>
      <c r="K42" s="2">
        <f t="shared" si="9"/>
        <v>94.205555555555549</v>
      </c>
      <c r="L42" s="2">
        <f t="shared" si="10"/>
        <v>284.95558708433282</v>
      </c>
      <c r="M42" s="2">
        <f>SUMIF(A:A,A42,L:L)</f>
        <v>2468.9222453647676</v>
      </c>
      <c r="N42" s="3">
        <f t="shared" si="11"/>
        <v>0.11541699525747212</v>
      </c>
      <c r="O42" s="6">
        <f t="shared" si="12"/>
        <v>8.6642352607534185</v>
      </c>
      <c r="P42" s="3">
        <f t="shared" si="13"/>
        <v>0.11541699525747212</v>
      </c>
      <c r="Q42" s="3">
        <f>IF(ISNUMBER(P42),SUMIF(A:A,A42,P:P),"")</f>
        <v>0.9412067366904624</v>
      </c>
      <c r="R42" s="3">
        <f t="shared" si="14"/>
        <v>0.12262661406707469</v>
      </c>
      <c r="S42" s="7">
        <f t="shared" si="15"/>
        <v>8.1548365956921618</v>
      </c>
    </row>
    <row r="43" spans="1:19" x14ac:dyDescent="0.3">
      <c r="A43" s="1">
        <v>9</v>
      </c>
      <c r="B43" s="5">
        <v>0.61458333333333337</v>
      </c>
      <c r="C43" s="1" t="s">
        <v>19</v>
      </c>
      <c r="D43" s="1">
        <v>5</v>
      </c>
      <c r="E43" s="1">
        <v>5</v>
      </c>
      <c r="F43" s="1" t="s">
        <v>49</v>
      </c>
      <c r="G43" s="1">
        <v>54.36</v>
      </c>
      <c r="H43" s="1">
        <f>1+COUNTIFS(A:A,A43,G:G,"&gt;"&amp;G43)</f>
        <v>6</v>
      </c>
      <c r="I43" s="2">
        <f>AVERAGEIF(A:A,A43,G:G)</f>
        <v>50.51444444444445</v>
      </c>
      <c r="J43" s="2">
        <f t="shared" si="8"/>
        <v>3.8455555555555492</v>
      </c>
      <c r="K43" s="2">
        <f t="shared" si="9"/>
        <v>93.845555555555549</v>
      </c>
      <c r="L43" s="2">
        <f t="shared" si="10"/>
        <v>278.8665448001039</v>
      </c>
      <c r="M43" s="2">
        <f>SUMIF(A:A,A43,L:L)</f>
        <v>2468.9222453647676</v>
      </c>
      <c r="N43" s="3">
        <f t="shared" si="11"/>
        <v>0.11295071982265004</v>
      </c>
      <c r="O43" s="6">
        <f t="shared" si="12"/>
        <v>8.8534185667001815</v>
      </c>
      <c r="P43" s="3">
        <f t="shared" si="13"/>
        <v>0.11295071982265004</v>
      </c>
      <c r="Q43" s="3">
        <f>IF(ISNUMBER(P43),SUMIF(A:A,A43,P:P),"")</f>
        <v>0.9412067366904624</v>
      </c>
      <c r="R43" s="3">
        <f t="shared" si="14"/>
        <v>0.12000628068155922</v>
      </c>
      <c r="S43" s="7">
        <f t="shared" si="15"/>
        <v>8.3328971977186281</v>
      </c>
    </row>
    <row r="44" spans="1:19" x14ac:dyDescent="0.3">
      <c r="A44" s="1">
        <v>9</v>
      </c>
      <c r="B44" s="5">
        <v>0.61458333333333337</v>
      </c>
      <c r="C44" s="1" t="s">
        <v>19</v>
      </c>
      <c r="D44" s="1">
        <v>5</v>
      </c>
      <c r="E44" s="1">
        <v>9</v>
      </c>
      <c r="F44" s="1" t="s">
        <v>53</v>
      </c>
      <c r="G44" s="1">
        <v>48.13</v>
      </c>
      <c r="H44" s="1">
        <f>1+COUNTIFS(A:A,A44,G:G,"&gt;"&amp;G44)</f>
        <v>7</v>
      </c>
      <c r="I44" s="2">
        <f>AVERAGEIF(A:A,A44,G:G)</f>
        <v>50.51444444444445</v>
      </c>
      <c r="J44" s="2">
        <f t="shared" si="8"/>
        <v>-2.3844444444444477</v>
      </c>
      <c r="K44" s="2">
        <f t="shared" si="9"/>
        <v>87.615555555555545</v>
      </c>
      <c r="L44" s="2">
        <f t="shared" si="10"/>
        <v>191.89211889018472</v>
      </c>
      <c r="M44" s="2">
        <f>SUMIF(A:A,A44,L:L)</f>
        <v>2468.9222453647676</v>
      </c>
      <c r="N44" s="3">
        <f t="shared" si="11"/>
        <v>7.7723030464182913E-2</v>
      </c>
      <c r="O44" s="6">
        <f t="shared" si="12"/>
        <v>12.866199298042423</v>
      </c>
      <c r="P44" s="3">
        <f t="shared" si="13"/>
        <v>7.7723030464182913E-2</v>
      </c>
      <c r="Q44" s="3">
        <f>IF(ISNUMBER(P44),SUMIF(A:A,A44,P:P),"")</f>
        <v>0.9412067366904624</v>
      </c>
      <c r="R44" s="3">
        <f t="shared" si="14"/>
        <v>8.2578064344798585E-2</v>
      </c>
      <c r="S44" s="7">
        <f t="shared" si="15"/>
        <v>12.109753454919629</v>
      </c>
    </row>
    <row r="45" spans="1:19" x14ac:dyDescent="0.3">
      <c r="A45" s="1">
        <v>9</v>
      </c>
      <c r="B45" s="5">
        <v>0.61458333333333337</v>
      </c>
      <c r="C45" s="1" t="s">
        <v>19</v>
      </c>
      <c r="D45" s="1">
        <v>5</v>
      </c>
      <c r="E45" s="1">
        <v>8</v>
      </c>
      <c r="F45" s="1" t="s">
        <v>52</v>
      </c>
      <c r="G45" s="1">
        <v>38.049999999999997</v>
      </c>
      <c r="H45" s="1">
        <f>1+COUNTIFS(A:A,A45,G:G,"&gt;"&amp;G45)</f>
        <v>8</v>
      </c>
      <c r="I45" s="2">
        <f>AVERAGEIF(A:A,A45,G:G)</f>
        <v>50.51444444444445</v>
      </c>
      <c r="J45" s="2">
        <f t="shared" si="8"/>
        <v>-12.464444444444453</v>
      </c>
      <c r="K45" s="2">
        <f t="shared" si="9"/>
        <v>77.535555555555547</v>
      </c>
      <c r="L45" s="2">
        <f t="shared" si="10"/>
        <v>104.8083383712838</v>
      </c>
      <c r="M45" s="2">
        <f>SUMIF(A:A,A45,L:L)</f>
        <v>2468.9222453647676</v>
      </c>
      <c r="N45" s="3">
        <f t="shared" si="11"/>
        <v>4.2451048658196613E-2</v>
      </c>
      <c r="O45" s="6">
        <f t="shared" si="12"/>
        <v>23.556544104521578</v>
      </c>
      <c r="P45" s="3" t="str">
        <f t="shared" si="13"/>
        <v/>
      </c>
      <c r="Q45" s="3" t="str">
        <f>IF(ISNUMBER(P45),SUMIF(A:A,A45,P:P),"")</f>
        <v/>
      </c>
      <c r="R45" s="3" t="str">
        <f t="shared" si="14"/>
        <v/>
      </c>
      <c r="S45" s="7" t="str">
        <f t="shared" si="15"/>
        <v/>
      </c>
    </row>
    <row r="46" spans="1:19" x14ac:dyDescent="0.3">
      <c r="A46" s="1">
        <v>9</v>
      </c>
      <c r="B46" s="5">
        <v>0.61458333333333337</v>
      </c>
      <c r="C46" s="1" t="s">
        <v>19</v>
      </c>
      <c r="D46" s="1">
        <v>5</v>
      </c>
      <c r="E46" s="1">
        <v>10</v>
      </c>
      <c r="F46" s="1" t="s">
        <v>54</v>
      </c>
      <c r="G46" s="1">
        <v>22.14</v>
      </c>
      <c r="H46" s="1">
        <f>1+COUNTIFS(A:A,A46,G:G,"&gt;"&amp;G46)</f>
        <v>9</v>
      </c>
      <c r="I46" s="2">
        <f>AVERAGEIF(A:A,A46,G:G)</f>
        <v>50.51444444444445</v>
      </c>
      <c r="J46" s="2">
        <f t="shared" si="8"/>
        <v>-28.37444444444445</v>
      </c>
      <c r="K46" s="2">
        <f t="shared" si="9"/>
        <v>61.62555555555555</v>
      </c>
      <c r="L46" s="2">
        <f t="shared" si="10"/>
        <v>40.347657291222198</v>
      </c>
      <c r="M46" s="2">
        <f>SUMIF(A:A,A46,L:L)</f>
        <v>2468.9222453647676</v>
      </c>
      <c r="N46" s="3">
        <f t="shared" si="11"/>
        <v>1.6342214651341152E-2</v>
      </c>
      <c r="O46" s="6">
        <f t="shared" si="12"/>
        <v>61.191216816989566</v>
      </c>
      <c r="P46" s="3" t="str">
        <f t="shared" si="13"/>
        <v/>
      </c>
      <c r="Q46" s="3" t="str">
        <f>IF(ISNUMBER(P46),SUMIF(A:A,A46,P:P),"")</f>
        <v/>
      </c>
      <c r="R46" s="3" t="str">
        <f t="shared" si="14"/>
        <v/>
      </c>
      <c r="S46" s="7" t="str">
        <f t="shared" si="15"/>
        <v/>
      </c>
    </row>
    <row r="47" spans="1:19" x14ac:dyDescent="0.3">
      <c r="A47" s="1"/>
      <c r="B47" s="5"/>
      <c r="C47" s="1"/>
      <c r="D47" s="1"/>
      <c r="E47" s="1"/>
      <c r="F47" s="1"/>
      <c r="G47" s="1"/>
      <c r="H47" s="1"/>
      <c r="I47" s="2"/>
      <c r="J47" s="2"/>
      <c r="K47" s="2"/>
      <c r="L47" s="2"/>
      <c r="M47" s="2"/>
      <c r="N47" s="3"/>
      <c r="O47" s="6"/>
      <c r="P47" s="3"/>
      <c r="Q47" s="3"/>
      <c r="R47" s="3"/>
      <c r="S47" s="7"/>
    </row>
    <row r="48" spans="1:19" x14ac:dyDescent="0.3">
      <c r="A48" s="1">
        <v>14</v>
      </c>
      <c r="B48" s="5">
        <v>0.63888888888888895</v>
      </c>
      <c r="C48" s="1" t="s">
        <v>19</v>
      </c>
      <c r="D48" s="1">
        <v>6</v>
      </c>
      <c r="E48" s="1">
        <v>3</v>
      </c>
      <c r="F48" s="1" t="s">
        <v>57</v>
      </c>
      <c r="G48" s="1">
        <v>69.97</v>
      </c>
      <c r="H48" s="1">
        <f>1+COUNTIFS(A:A,A48,G:G,"&gt;"&amp;G48)</f>
        <v>1</v>
      </c>
      <c r="I48" s="2">
        <f>AVERAGEIF(A:A,A48,G:G)</f>
        <v>50.529999999999994</v>
      </c>
      <c r="J48" s="2">
        <f t="shared" ref="J48:J61" si="16">G48-I48</f>
        <v>19.440000000000005</v>
      </c>
      <c r="K48" s="2">
        <f t="shared" ref="K48:K61" si="17">90+J48</f>
        <v>109.44</v>
      </c>
      <c r="L48" s="2">
        <f t="shared" ref="L48:L61" si="18">EXP(0.06*K48)</f>
        <v>710.806328791998</v>
      </c>
      <c r="M48" s="2">
        <f>SUMIF(A:A,A48,L:L)</f>
        <v>3784.0341957734613</v>
      </c>
      <c r="N48" s="3">
        <f t="shared" ref="N48:N61" si="19">L48/M48</f>
        <v>0.18784352678047306</v>
      </c>
      <c r="O48" s="6">
        <f t="shared" ref="O48:O61" si="20">1/N48</f>
        <v>5.3235797748232718</v>
      </c>
      <c r="P48" s="3">
        <f t="shared" ref="P48:P61" si="21">IF(O48&gt;21,"",N48)</f>
        <v>0.18784352678047306</v>
      </c>
      <c r="Q48" s="3">
        <f>IF(ISNUMBER(P48),SUMIF(A:A,A48,P:P),"")</f>
        <v>0.85143331221218421</v>
      </c>
      <c r="R48" s="3">
        <f t="shared" ref="R48:R61" si="22">IFERROR(P48*(1/Q48),"")</f>
        <v>0.22062036343447752</v>
      </c>
      <c r="S48" s="7">
        <f t="shared" ref="S48:S61" si="23">IFERROR(1/R48,"")</f>
        <v>4.5326731605035722</v>
      </c>
    </row>
    <row r="49" spans="1:19" x14ac:dyDescent="0.3">
      <c r="A49" s="1">
        <v>14</v>
      </c>
      <c r="B49" s="5">
        <v>0.63888888888888895</v>
      </c>
      <c r="C49" s="1" t="s">
        <v>19</v>
      </c>
      <c r="D49" s="1">
        <v>6</v>
      </c>
      <c r="E49" s="1">
        <v>15</v>
      </c>
      <c r="F49" s="1" t="s">
        <v>68</v>
      </c>
      <c r="G49" s="1">
        <v>61.92</v>
      </c>
      <c r="H49" s="1">
        <f>1+COUNTIFS(A:A,A49,G:G,"&gt;"&amp;G49)</f>
        <v>2</v>
      </c>
      <c r="I49" s="2">
        <f>AVERAGEIF(A:A,A49,G:G)</f>
        <v>50.529999999999994</v>
      </c>
      <c r="J49" s="2">
        <f t="shared" si="16"/>
        <v>11.390000000000008</v>
      </c>
      <c r="K49" s="2">
        <f t="shared" si="17"/>
        <v>101.39000000000001</v>
      </c>
      <c r="L49" s="2">
        <f t="shared" si="18"/>
        <v>438.51762287444751</v>
      </c>
      <c r="M49" s="2">
        <f>SUMIF(A:A,A49,L:L)</f>
        <v>3784.0341957734613</v>
      </c>
      <c r="N49" s="3">
        <f t="shared" si="19"/>
        <v>0.11588627379854161</v>
      </c>
      <c r="O49" s="6">
        <f t="shared" si="20"/>
        <v>8.6291496587284762</v>
      </c>
      <c r="P49" s="3">
        <f t="shared" si="21"/>
        <v>0.11588627379854161</v>
      </c>
      <c r="Q49" s="3">
        <f>IF(ISNUMBER(P49),SUMIF(A:A,A49,P:P),"")</f>
        <v>0.85143331221218421</v>
      </c>
      <c r="R49" s="3">
        <f t="shared" si="22"/>
        <v>0.13610728184624021</v>
      </c>
      <c r="S49" s="7">
        <f t="shared" si="23"/>
        <v>7.3471454755058261</v>
      </c>
    </row>
    <row r="50" spans="1:19" x14ac:dyDescent="0.3">
      <c r="A50" s="1">
        <v>14</v>
      </c>
      <c r="B50" s="5">
        <v>0.63888888888888895</v>
      </c>
      <c r="C50" s="1" t="s">
        <v>19</v>
      </c>
      <c r="D50" s="1">
        <v>6</v>
      </c>
      <c r="E50" s="1">
        <v>14</v>
      </c>
      <c r="F50" s="1" t="s">
        <v>67</v>
      </c>
      <c r="G50" s="1">
        <v>61.34</v>
      </c>
      <c r="H50" s="1">
        <f>1+COUNTIFS(A:A,A50,G:G,"&gt;"&amp;G50)</f>
        <v>3</v>
      </c>
      <c r="I50" s="2">
        <f>AVERAGEIF(A:A,A50,G:G)</f>
        <v>50.529999999999994</v>
      </c>
      <c r="J50" s="2">
        <f t="shared" si="16"/>
        <v>10.810000000000009</v>
      </c>
      <c r="K50" s="2">
        <f t="shared" si="17"/>
        <v>100.81</v>
      </c>
      <c r="L50" s="2">
        <f t="shared" si="18"/>
        <v>423.51968723957765</v>
      </c>
      <c r="M50" s="2">
        <f>SUMIF(A:A,A50,L:L)</f>
        <v>3784.0341957734613</v>
      </c>
      <c r="N50" s="3">
        <f t="shared" si="19"/>
        <v>0.11192279597066636</v>
      </c>
      <c r="O50" s="6">
        <f t="shared" si="20"/>
        <v>8.9347303319878471</v>
      </c>
      <c r="P50" s="3">
        <f t="shared" si="21"/>
        <v>0.11192279597066636</v>
      </c>
      <c r="Q50" s="3">
        <f>IF(ISNUMBER(P50),SUMIF(A:A,A50,P:P),"")</f>
        <v>0.85143331221218421</v>
      </c>
      <c r="R50" s="3">
        <f t="shared" si="22"/>
        <v>0.1314522163572269</v>
      </c>
      <c r="S50" s="7">
        <f t="shared" si="23"/>
        <v>7.6073270402870818</v>
      </c>
    </row>
    <row r="51" spans="1:19" x14ac:dyDescent="0.3">
      <c r="A51" s="1">
        <v>14</v>
      </c>
      <c r="B51" s="5">
        <v>0.63888888888888895</v>
      </c>
      <c r="C51" s="1" t="s">
        <v>19</v>
      </c>
      <c r="D51" s="1">
        <v>6</v>
      </c>
      <c r="E51" s="1">
        <v>11</v>
      </c>
      <c r="F51" s="1" t="s">
        <v>64</v>
      </c>
      <c r="G51" s="1">
        <v>56.43</v>
      </c>
      <c r="H51" s="1">
        <f>1+COUNTIFS(A:A,A51,G:G,"&gt;"&amp;G51)</f>
        <v>4</v>
      </c>
      <c r="I51" s="2">
        <f>AVERAGEIF(A:A,A51,G:G)</f>
        <v>50.529999999999994</v>
      </c>
      <c r="J51" s="2">
        <f t="shared" si="16"/>
        <v>5.9000000000000057</v>
      </c>
      <c r="K51" s="2">
        <f t="shared" si="17"/>
        <v>95.9</v>
      </c>
      <c r="L51" s="2">
        <f t="shared" si="18"/>
        <v>315.44993980684052</v>
      </c>
      <c r="M51" s="2">
        <f>SUMIF(A:A,A51,L:L)</f>
        <v>3784.0341957734613</v>
      </c>
      <c r="N51" s="3">
        <f t="shared" si="19"/>
        <v>8.3363395647739952E-2</v>
      </c>
      <c r="O51" s="6">
        <f t="shared" si="20"/>
        <v>11.99567258782975</v>
      </c>
      <c r="P51" s="3">
        <f t="shared" si="21"/>
        <v>8.3363395647739952E-2</v>
      </c>
      <c r="Q51" s="3">
        <f>IF(ISNUMBER(P51),SUMIF(A:A,A51,P:P),"")</f>
        <v>0.85143331221218421</v>
      </c>
      <c r="R51" s="3">
        <f t="shared" si="22"/>
        <v>9.7909483281956783E-2</v>
      </c>
      <c r="S51" s="7">
        <f t="shared" si="23"/>
        <v>10.213515243668789</v>
      </c>
    </row>
    <row r="52" spans="1:19" x14ac:dyDescent="0.3">
      <c r="A52" s="1">
        <v>14</v>
      </c>
      <c r="B52" s="5">
        <v>0.63888888888888895</v>
      </c>
      <c r="C52" s="1" t="s">
        <v>19</v>
      </c>
      <c r="D52" s="1">
        <v>6</v>
      </c>
      <c r="E52" s="1">
        <v>2</v>
      </c>
      <c r="F52" s="1" t="s">
        <v>56</v>
      </c>
      <c r="G52" s="1">
        <v>56.38</v>
      </c>
      <c r="H52" s="1">
        <f>1+COUNTIFS(A:A,A52,G:G,"&gt;"&amp;G52)</f>
        <v>5</v>
      </c>
      <c r="I52" s="2">
        <f>AVERAGEIF(A:A,A52,G:G)</f>
        <v>50.529999999999994</v>
      </c>
      <c r="J52" s="2">
        <f t="shared" si="16"/>
        <v>5.8500000000000085</v>
      </c>
      <c r="K52" s="2">
        <f t="shared" si="17"/>
        <v>95.850000000000009</v>
      </c>
      <c r="L52" s="2">
        <f t="shared" si="18"/>
        <v>314.50500809368833</v>
      </c>
      <c r="M52" s="2">
        <f>SUMIF(A:A,A52,L:L)</f>
        <v>3784.0341957734613</v>
      </c>
      <c r="N52" s="3">
        <f t="shared" si="19"/>
        <v>8.3113680221223035E-2</v>
      </c>
      <c r="O52" s="6">
        <f t="shared" si="20"/>
        <v>12.031713640140923</v>
      </c>
      <c r="P52" s="3">
        <f t="shared" si="21"/>
        <v>8.3113680221223035E-2</v>
      </c>
      <c r="Q52" s="3">
        <f>IF(ISNUMBER(P52),SUMIF(A:A,A52,P:P),"")</f>
        <v>0.85143331221218421</v>
      </c>
      <c r="R52" s="3">
        <f t="shared" si="22"/>
        <v>9.7616194984523244E-2</v>
      </c>
      <c r="S52" s="7">
        <f t="shared" si="23"/>
        <v>10.244201796213702</v>
      </c>
    </row>
    <row r="53" spans="1:19" x14ac:dyDescent="0.3">
      <c r="A53" s="1">
        <v>14</v>
      </c>
      <c r="B53" s="5">
        <v>0.63888888888888895</v>
      </c>
      <c r="C53" s="1" t="s">
        <v>19</v>
      </c>
      <c r="D53" s="1">
        <v>6</v>
      </c>
      <c r="E53" s="1">
        <v>7</v>
      </c>
      <c r="F53" s="1" t="s">
        <v>60</v>
      </c>
      <c r="G53" s="1">
        <v>56.01</v>
      </c>
      <c r="H53" s="1">
        <f>1+COUNTIFS(A:A,A53,G:G,"&gt;"&amp;G53)</f>
        <v>6</v>
      </c>
      <c r="I53" s="2">
        <f>AVERAGEIF(A:A,A53,G:G)</f>
        <v>50.529999999999994</v>
      </c>
      <c r="J53" s="2">
        <f t="shared" si="16"/>
        <v>5.480000000000004</v>
      </c>
      <c r="K53" s="2">
        <f t="shared" si="17"/>
        <v>95.48</v>
      </c>
      <c r="L53" s="2">
        <f t="shared" si="18"/>
        <v>307.59992690456261</v>
      </c>
      <c r="M53" s="2">
        <f>SUMIF(A:A,A53,L:L)</f>
        <v>3784.0341957734613</v>
      </c>
      <c r="N53" s="3">
        <f t="shared" si="19"/>
        <v>8.1288886672359686E-2</v>
      </c>
      <c r="O53" s="6">
        <f t="shared" si="20"/>
        <v>12.301804600062578</v>
      </c>
      <c r="P53" s="3">
        <f t="shared" si="21"/>
        <v>8.1288886672359686E-2</v>
      </c>
      <c r="Q53" s="3">
        <f>IF(ISNUMBER(P53),SUMIF(A:A,A53,P:P),"")</f>
        <v>0.85143331221218421</v>
      </c>
      <c r="R53" s="3">
        <f t="shared" si="22"/>
        <v>9.5472993018273888E-2</v>
      </c>
      <c r="S53" s="7">
        <f t="shared" si="23"/>
        <v>10.474166236818366</v>
      </c>
    </row>
    <row r="54" spans="1:19" x14ac:dyDescent="0.3">
      <c r="A54" s="1">
        <v>14</v>
      </c>
      <c r="B54" s="5">
        <v>0.63888888888888895</v>
      </c>
      <c r="C54" s="1" t="s">
        <v>19</v>
      </c>
      <c r="D54" s="1">
        <v>6</v>
      </c>
      <c r="E54" s="1">
        <v>12</v>
      </c>
      <c r="F54" s="1" t="s">
        <v>65</v>
      </c>
      <c r="G54" s="1">
        <v>52.64</v>
      </c>
      <c r="H54" s="1">
        <f>1+COUNTIFS(A:A,A54,G:G,"&gt;"&amp;G54)</f>
        <v>7</v>
      </c>
      <c r="I54" s="2">
        <f>AVERAGEIF(A:A,A54,G:G)</f>
        <v>50.529999999999994</v>
      </c>
      <c r="J54" s="2">
        <f t="shared" si="16"/>
        <v>2.1100000000000065</v>
      </c>
      <c r="K54" s="2">
        <f t="shared" si="17"/>
        <v>92.110000000000014</v>
      </c>
      <c r="L54" s="2">
        <f t="shared" si="18"/>
        <v>251.28807746753083</v>
      </c>
      <c r="M54" s="2">
        <f>SUMIF(A:A,A54,L:L)</f>
        <v>3784.0341957734613</v>
      </c>
      <c r="N54" s="3">
        <f t="shared" si="19"/>
        <v>6.6407454178982972E-2</v>
      </c>
      <c r="O54" s="6">
        <f t="shared" si="20"/>
        <v>15.058550464903773</v>
      </c>
      <c r="P54" s="3">
        <f t="shared" si="21"/>
        <v>6.6407454178982972E-2</v>
      </c>
      <c r="Q54" s="3">
        <f>IF(ISNUMBER(P54),SUMIF(A:A,A54,P:P),"")</f>
        <v>0.85143331221218421</v>
      </c>
      <c r="R54" s="3">
        <f t="shared" si="22"/>
        <v>7.7994897811132016E-2</v>
      </c>
      <c r="S54" s="7">
        <f t="shared" si="23"/>
        <v>12.821351499447346</v>
      </c>
    </row>
    <row r="55" spans="1:19" x14ac:dyDescent="0.3">
      <c r="A55" s="1">
        <v>14</v>
      </c>
      <c r="B55" s="5">
        <v>0.63888888888888895</v>
      </c>
      <c r="C55" s="1" t="s">
        <v>19</v>
      </c>
      <c r="D55" s="1">
        <v>6</v>
      </c>
      <c r="E55" s="1">
        <v>10</v>
      </c>
      <c r="F55" s="1" t="s">
        <v>63</v>
      </c>
      <c r="G55" s="1">
        <v>51.32</v>
      </c>
      <c r="H55" s="1">
        <f>1+COUNTIFS(A:A,A55,G:G,"&gt;"&amp;G55)</f>
        <v>8</v>
      </c>
      <c r="I55" s="2">
        <f>AVERAGEIF(A:A,A55,G:G)</f>
        <v>50.529999999999994</v>
      </c>
      <c r="J55" s="2">
        <f t="shared" si="16"/>
        <v>0.79000000000000625</v>
      </c>
      <c r="K55" s="2">
        <f t="shared" si="17"/>
        <v>90.79</v>
      </c>
      <c r="L55" s="2">
        <f t="shared" si="18"/>
        <v>232.1537807175196</v>
      </c>
      <c r="M55" s="2">
        <f>SUMIF(A:A,A55,L:L)</f>
        <v>3784.0341957734613</v>
      </c>
      <c r="N55" s="3">
        <f t="shared" si="19"/>
        <v>6.1350867541530518E-2</v>
      </c>
      <c r="O55" s="6">
        <f t="shared" si="20"/>
        <v>16.299688008862557</v>
      </c>
      <c r="P55" s="3">
        <f t="shared" si="21"/>
        <v>6.1350867541530518E-2</v>
      </c>
      <c r="Q55" s="3">
        <f>IF(ISNUMBER(P55),SUMIF(A:A,A55,P:P),"")</f>
        <v>0.85143331221218421</v>
      </c>
      <c r="R55" s="3">
        <f t="shared" si="22"/>
        <v>7.2055986841916483E-2</v>
      </c>
      <c r="S55" s="7">
        <f t="shared" si="23"/>
        <v>13.878097349411069</v>
      </c>
    </row>
    <row r="56" spans="1:19" x14ac:dyDescent="0.3">
      <c r="A56" s="1">
        <v>14</v>
      </c>
      <c r="B56" s="5">
        <v>0.63888888888888895</v>
      </c>
      <c r="C56" s="1" t="s">
        <v>19</v>
      </c>
      <c r="D56" s="1">
        <v>6</v>
      </c>
      <c r="E56" s="1">
        <v>4</v>
      </c>
      <c r="F56" s="1" t="s">
        <v>58</v>
      </c>
      <c r="G56" s="1">
        <v>51.02</v>
      </c>
      <c r="H56" s="1">
        <f>1+COUNTIFS(A:A,A56,G:G,"&gt;"&amp;G56)</f>
        <v>9</v>
      </c>
      <c r="I56" s="2">
        <f>AVERAGEIF(A:A,A56,G:G)</f>
        <v>50.529999999999994</v>
      </c>
      <c r="J56" s="2">
        <f t="shared" si="16"/>
        <v>0.49000000000000909</v>
      </c>
      <c r="K56" s="2">
        <f t="shared" si="17"/>
        <v>90.490000000000009</v>
      </c>
      <c r="L56" s="2">
        <f t="shared" si="18"/>
        <v>228.01239693540168</v>
      </c>
      <c r="M56" s="2">
        <f>SUMIF(A:A,A56,L:L)</f>
        <v>3784.0341957734613</v>
      </c>
      <c r="N56" s="3">
        <f t="shared" si="19"/>
        <v>6.0256431400666999E-2</v>
      </c>
      <c r="O56" s="6">
        <f t="shared" si="20"/>
        <v>16.595738857328524</v>
      </c>
      <c r="P56" s="3">
        <f t="shared" si="21"/>
        <v>6.0256431400666999E-2</v>
      </c>
      <c r="Q56" s="3">
        <f>IF(ISNUMBER(P56),SUMIF(A:A,A56,P:P),"")</f>
        <v>0.85143331221218421</v>
      </c>
      <c r="R56" s="3">
        <f t="shared" si="22"/>
        <v>7.0770582424252854E-2</v>
      </c>
      <c r="S56" s="7">
        <f t="shared" si="23"/>
        <v>14.130164903903676</v>
      </c>
    </row>
    <row r="57" spans="1:19" x14ac:dyDescent="0.3">
      <c r="A57" s="1">
        <v>14</v>
      </c>
      <c r="B57" s="5">
        <v>0.63888888888888895</v>
      </c>
      <c r="C57" s="1" t="s">
        <v>19</v>
      </c>
      <c r="D57" s="1">
        <v>6</v>
      </c>
      <c r="E57" s="1">
        <v>13</v>
      </c>
      <c r="F57" s="1" t="s">
        <v>66</v>
      </c>
      <c r="G57" s="1">
        <v>45.22</v>
      </c>
      <c r="H57" s="1">
        <f>1+COUNTIFS(A:A,A57,G:G,"&gt;"&amp;G57)</f>
        <v>10</v>
      </c>
      <c r="I57" s="2">
        <f>AVERAGEIF(A:A,A57,G:G)</f>
        <v>50.529999999999994</v>
      </c>
      <c r="J57" s="2">
        <f t="shared" si="16"/>
        <v>-5.3099999999999952</v>
      </c>
      <c r="K57" s="2">
        <f t="shared" si="17"/>
        <v>84.69</v>
      </c>
      <c r="L57" s="2">
        <f t="shared" si="18"/>
        <v>160.99929723903514</v>
      </c>
      <c r="M57" s="2">
        <f>SUMIF(A:A,A57,L:L)</f>
        <v>3784.0341957734613</v>
      </c>
      <c r="N57" s="3">
        <f t="shared" si="19"/>
        <v>4.2546998496700079E-2</v>
      </c>
      <c r="O57" s="6">
        <f t="shared" si="20"/>
        <v>23.503420578012321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14</v>
      </c>
      <c r="B58" s="5">
        <v>0.63888888888888895</v>
      </c>
      <c r="C58" s="1" t="s">
        <v>19</v>
      </c>
      <c r="D58" s="1">
        <v>6</v>
      </c>
      <c r="E58" s="1">
        <v>8</v>
      </c>
      <c r="F58" s="1" t="s">
        <v>61</v>
      </c>
      <c r="G58" s="1">
        <v>41.65</v>
      </c>
      <c r="H58" s="1">
        <f>1+COUNTIFS(A:A,A58,G:G,"&gt;"&amp;G58)</f>
        <v>11</v>
      </c>
      <c r="I58" s="2">
        <f>AVERAGEIF(A:A,A58,G:G)</f>
        <v>50.529999999999994</v>
      </c>
      <c r="J58" s="2">
        <f t="shared" si="16"/>
        <v>-8.8799999999999955</v>
      </c>
      <c r="K58" s="2">
        <f t="shared" si="17"/>
        <v>81.12</v>
      </c>
      <c r="L58" s="2">
        <f t="shared" si="18"/>
        <v>129.95652871067583</v>
      </c>
      <c r="M58" s="2">
        <f>SUMIF(A:A,A58,L:L)</f>
        <v>3784.0341957734613</v>
      </c>
      <c r="N58" s="3">
        <f t="shared" si="19"/>
        <v>3.4343381160727736E-2</v>
      </c>
      <c r="O58" s="6">
        <f t="shared" si="20"/>
        <v>29.117692149179465</v>
      </c>
      <c r="P58" s="3" t="str">
        <f t="shared" si="21"/>
        <v/>
      </c>
      <c r="Q58" s="3" t="str">
        <f>IF(ISNUMBER(P58),SUMIF(A:A,A58,P:P),"")</f>
        <v/>
      </c>
      <c r="R58" s="3" t="str">
        <f t="shared" si="22"/>
        <v/>
      </c>
      <c r="S58" s="7" t="str">
        <f t="shared" si="23"/>
        <v/>
      </c>
    </row>
    <row r="59" spans="1:19" x14ac:dyDescent="0.3">
      <c r="A59" s="1">
        <v>14</v>
      </c>
      <c r="B59" s="5">
        <v>0.63888888888888895</v>
      </c>
      <c r="C59" s="1" t="s">
        <v>19</v>
      </c>
      <c r="D59" s="1">
        <v>6</v>
      </c>
      <c r="E59" s="1">
        <v>1</v>
      </c>
      <c r="F59" s="1" t="s">
        <v>55</v>
      </c>
      <c r="G59" s="1">
        <v>39.03</v>
      </c>
      <c r="H59" s="1">
        <f>1+COUNTIFS(A:A,A59,G:G,"&gt;"&amp;G59)</f>
        <v>12</v>
      </c>
      <c r="I59" s="2">
        <f>AVERAGEIF(A:A,A59,G:G)</f>
        <v>50.529999999999994</v>
      </c>
      <c r="J59" s="2">
        <f t="shared" si="16"/>
        <v>-11.499999999999993</v>
      </c>
      <c r="K59" s="2">
        <f t="shared" si="17"/>
        <v>78.5</v>
      </c>
      <c r="L59" s="2">
        <f t="shared" si="18"/>
        <v>111.05215990569917</v>
      </c>
      <c r="M59" s="2">
        <f>SUMIF(A:A,A59,L:L)</f>
        <v>3784.0341957734613</v>
      </c>
      <c r="N59" s="3">
        <f t="shared" si="19"/>
        <v>2.934755717317189E-2</v>
      </c>
      <c r="O59" s="6">
        <f t="shared" si="20"/>
        <v>34.074386297274224</v>
      </c>
      <c r="P59" s="3" t="str">
        <f t="shared" si="21"/>
        <v/>
      </c>
      <c r="Q59" s="3" t="str">
        <f>IF(ISNUMBER(P59),SUMIF(A:A,A59,P:P),"")</f>
        <v/>
      </c>
      <c r="R59" s="3" t="str">
        <f t="shared" si="22"/>
        <v/>
      </c>
      <c r="S59" s="7" t="str">
        <f t="shared" si="23"/>
        <v/>
      </c>
    </row>
    <row r="60" spans="1:19" x14ac:dyDescent="0.3">
      <c r="A60" s="1">
        <v>14</v>
      </c>
      <c r="B60" s="5">
        <v>0.63888888888888895</v>
      </c>
      <c r="C60" s="1" t="s">
        <v>19</v>
      </c>
      <c r="D60" s="1">
        <v>6</v>
      </c>
      <c r="E60" s="1">
        <v>9</v>
      </c>
      <c r="F60" s="1" t="s">
        <v>62</v>
      </c>
      <c r="G60" s="1">
        <v>39.01</v>
      </c>
      <c r="H60" s="1">
        <f>1+COUNTIFS(A:A,A60,G:G,"&gt;"&amp;G60)</f>
        <v>13</v>
      </c>
      <c r="I60" s="2">
        <f>AVERAGEIF(A:A,A60,G:G)</f>
        <v>50.529999999999994</v>
      </c>
      <c r="J60" s="2">
        <f t="shared" si="16"/>
        <v>-11.519999999999996</v>
      </c>
      <c r="K60" s="2">
        <f t="shared" si="17"/>
        <v>78.48</v>
      </c>
      <c r="L60" s="2">
        <f t="shared" si="18"/>
        <v>110.91897723939405</v>
      </c>
      <c r="M60" s="2">
        <f>SUMIF(A:A,A60,L:L)</f>
        <v>3784.0341957734613</v>
      </c>
      <c r="N60" s="3">
        <f t="shared" si="19"/>
        <v>2.9312361226355693E-2</v>
      </c>
      <c r="O60" s="6">
        <f t="shared" si="20"/>
        <v>34.115300104205446</v>
      </c>
      <c r="P60" s="3" t="str">
        <f t="shared" si="21"/>
        <v/>
      </c>
      <c r="Q60" s="3" t="str">
        <f>IF(ISNUMBER(P60),SUMIF(A:A,A60,P:P),"")</f>
        <v/>
      </c>
      <c r="R60" s="3" t="str">
        <f t="shared" si="22"/>
        <v/>
      </c>
      <c r="S60" s="7" t="str">
        <f t="shared" si="23"/>
        <v/>
      </c>
    </row>
    <row r="61" spans="1:19" x14ac:dyDescent="0.3">
      <c r="A61" s="1">
        <v>14</v>
      </c>
      <c r="B61" s="5">
        <v>0.63888888888888895</v>
      </c>
      <c r="C61" s="1" t="s">
        <v>19</v>
      </c>
      <c r="D61" s="1">
        <v>6</v>
      </c>
      <c r="E61" s="1">
        <v>6</v>
      </c>
      <c r="F61" s="1" t="s">
        <v>59</v>
      </c>
      <c r="G61" s="1">
        <v>25.48</v>
      </c>
      <c r="H61" s="1">
        <f>1+COUNTIFS(A:A,A61,G:G,"&gt;"&amp;G61)</f>
        <v>14</v>
      </c>
      <c r="I61" s="2">
        <f>AVERAGEIF(A:A,A61,G:G)</f>
        <v>50.529999999999994</v>
      </c>
      <c r="J61" s="2">
        <f t="shared" si="16"/>
        <v>-25.049999999999994</v>
      </c>
      <c r="K61" s="2">
        <f t="shared" si="17"/>
        <v>64.95</v>
      </c>
      <c r="L61" s="2">
        <f t="shared" si="18"/>
        <v>49.254463847090186</v>
      </c>
      <c r="M61" s="2">
        <f>SUMIF(A:A,A61,L:L)</f>
        <v>3784.0341957734613</v>
      </c>
      <c r="N61" s="3">
        <f t="shared" si="19"/>
        <v>1.3016389730860377E-2</v>
      </c>
      <c r="O61" s="6">
        <f t="shared" si="20"/>
        <v>76.826218381362224</v>
      </c>
      <c r="P61" s="3" t="str">
        <f t="shared" si="21"/>
        <v/>
      </c>
      <c r="Q61" s="3" t="str">
        <f>IF(ISNUMBER(P61),SUMIF(A:A,A61,P:P),"")</f>
        <v/>
      </c>
      <c r="R61" s="3" t="str">
        <f t="shared" si="22"/>
        <v/>
      </c>
      <c r="S61" s="7" t="str">
        <f t="shared" si="23"/>
        <v/>
      </c>
    </row>
    <row r="62" spans="1:19" x14ac:dyDescent="0.3">
      <c r="A62" s="1"/>
      <c r="B62" s="5"/>
      <c r="C62" s="1"/>
      <c r="D62" s="1"/>
      <c r="E62" s="1"/>
      <c r="F62" s="1"/>
      <c r="G62" s="1"/>
      <c r="H62" s="1"/>
      <c r="I62" s="2"/>
      <c r="J62" s="2"/>
      <c r="K62" s="2"/>
      <c r="L62" s="2"/>
      <c r="M62" s="2"/>
      <c r="N62" s="3"/>
      <c r="O62" s="6"/>
      <c r="P62" s="3"/>
      <c r="Q62" s="3"/>
      <c r="R62" s="3"/>
      <c r="S62" s="7"/>
    </row>
    <row r="63" spans="1:19" x14ac:dyDescent="0.3">
      <c r="A63" s="1">
        <v>19</v>
      </c>
      <c r="B63" s="5">
        <v>0.66319444444444442</v>
      </c>
      <c r="C63" s="1" t="s">
        <v>19</v>
      </c>
      <c r="D63" s="1">
        <v>7</v>
      </c>
      <c r="E63" s="1">
        <v>10</v>
      </c>
      <c r="F63" s="1" t="s">
        <v>77</v>
      </c>
      <c r="G63" s="1">
        <v>66.819999999999993</v>
      </c>
      <c r="H63" s="1">
        <f>1+COUNTIFS(A:A,A63,G:G,"&gt;"&amp;G63)</f>
        <v>1</v>
      </c>
      <c r="I63" s="2">
        <f>AVERAGEIF(A:A,A63,G:G)</f>
        <v>50.137777777777771</v>
      </c>
      <c r="J63" s="2">
        <f t="shared" ref="J63:J71" si="24">G63-I63</f>
        <v>16.682222222222222</v>
      </c>
      <c r="K63" s="2">
        <f t="shared" ref="K63:K71" si="25">90+J63</f>
        <v>106.68222222222222</v>
      </c>
      <c r="L63" s="2">
        <f t="shared" ref="L63:L71" si="26">EXP(0.06*K63)</f>
        <v>602.40702212595158</v>
      </c>
      <c r="M63" s="2">
        <f>SUMIF(A:A,A63,L:L)</f>
        <v>2566.807627200224</v>
      </c>
      <c r="N63" s="3">
        <f t="shared" ref="N63:N71" si="27">L63/M63</f>
        <v>0.23469114542994959</v>
      </c>
      <c r="O63" s="6">
        <f t="shared" ref="O63:O71" si="28">1/N63</f>
        <v>4.2609191674786855</v>
      </c>
      <c r="P63" s="3">
        <f t="shared" ref="P63:P71" si="29">IF(O63&gt;21,"",N63)</f>
        <v>0.23469114542994959</v>
      </c>
      <c r="Q63" s="3">
        <f>IF(ISNUMBER(P63),SUMIF(A:A,A63,P:P),"")</f>
        <v>0.94276301149464337</v>
      </c>
      <c r="R63" s="3">
        <f t="shared" ref="R63:R71" si="30">IFERROR(P63*(1/Q63),"")</f>
        <v>0.24893970443099325</v>
      </c>
      <c r="S63" s="7">
        <f t="shared" ref="S63:S71" si="31">IFERROR(1/R63,"")</f>
        <v>4.0170369860674544</v>
      </c>
    </row>
    <row r="64" spans="1:19" x14ac:dyDescent="0.3">
      <c r="A64" s="1">
        <v>19</v>
      </c>
      <c r="B64" s="5">
        <v>0.66319444444444442</v>
      </c>
      <c r="C64" s="1" t="s">
        <v>19</v>
      </c>
      <c r="D64" s="1">
        <v>7</v>
      </c>
      <c r="E64" s="1">
        <v>2</v>
      </c>
      <c r="F64" s="1" t="s">
        <v>70</v>
      </c>
      <c r="G64" s="1">
        <v>63.23</v>
      </c>
      <c r="H64" s="1">
        <f>1+COUNTIFS(A:A,A64,G:G,"&gt;"&amp;G64)</f>
        <v>2</v>
      </c>
      <c r="I64" s="2">
        <f>AVERAGEIF(A:A,A64,G:G)</f>
        <v>50.137777777777771</v>
      </c>
      <c r="J64" s="2">
        <f t="shared" si="24"/>
        <v>13.092222222222226</v>
      </c>
      <c r="K64" s="2">
        <f t="shared" si="25"/>
        <v>103.09222222222223</v>
      </c>
      <c r="L64" s="2">
        <f t="shared" si="26"/>
        <v>485.67191957163703</v>
      </c>
      <c r="M64" s="2">
        <f>SUMIF(A:A,A64,L:L)</f>
        <v>2566.807627200224</v>
      </c>
      <c r="N64" s="3">
        <f t="shared" si="27"/>
        <v>0.18921243431919729</v>
      </c>
      <c r="O64" s="6">
        <f t="shared" si="28"/>
        <v>5.2850649250303583</v>
      </c>
      <c r="P64" s="3">
        <f t="shared" si="29"/>
        <v>0.18921243431919729</v>
      </c>
      <c r="Q64" s="3">
        <f>IF(ISNUMBER(P64),SUMIF(A:A,A64,P:P),"")</f>
        <v>0.94276301149464337</v>
      </c>
      <c r="R64" s="3">
        <f t="shared" si="30"/>
        <v>0.20069989171427349</v>
      </c>
      <c r="S64" s="7">
        <f t="shared" si="31"/>
        <v>4.9825637246663321</v>
      </c>
    </row>
    <row r="65" spans="1:19" x14ac:dyDescent="0.3">
      <c r="A65" s="1">
        <v>19</v>
      </c>
      <c r="B65" s="5">
        <v>0.66319444444444442</v>
      </c>
      <c r="C65" s="1" t="s">
        <v>19</v>
      </c>
      <c r="D65" s="1">
        <v>7</v>
      </c>
      <c r="E65" s="1">
        <v>9</v>
      </c>
      <c r="F65" s="1" t="s">
        <v>76</v>
      </c>
      <c r="G65" s="1">
        <v>60.77</v>
      </c>
      <c r="H65" s="1">
        <f>1+COUNTIFS(A:A,A65,G:G,"&gt;"&amp;G65)</f>
        <v>3</v>
      </c>
      <c r="I65" s="2">
        <f>AVERAGEIF(A:A,A65,G:G)</f>
        <v>50.137777777777771</v>
      </c>
      <c r="J65" s="2">
        <f t="shared" si="24"/>
        <v>10.632222222222232</v>
      </c>
      <c r="K65" s="2">
        <f t="shared" si="25"/>
        <v>100.63222222222223</v>
      </c>
      <c r="L65" s="2">
        <f t="shared" si="26"/>
        <v>419.02615203540125</v>
      </c>
      <c r="M65" s="2">
        <f>SUMIF(A:A,A65,L:L)</f>
        <v>2566.807627200224</v>
      </c>
      <c r="N65" s="3">
        <f t="shared" si="27"/>
        <v>0.16324797682343611</v>
      </c>
      <c r="O65" s="6">
        <f t="shared" si="28"/>
        <v>6.1256501884955581</v>
      </c>
      <c r="P65" s="3">
        <f t="shared" si="29"/>
        <v>0.16324797682343611</v>
      </c>
      <c r="Q65" s="3">
        <f>IF(ISNUMBER(P65),SUMIF(A:A,A65,P:P),"")</f>
        <v>0.94276301149464337</v>
      </c>
      <c r="R65" s="3">
        <f t="shared" si="30"/>
        <v>0.17315908116147349</v>
      </c>
      <c r="S65" s="7">
        <f t="shared" si="31"/>
        <v>5.7750364190688019</v>
      </c>
    </row>
    <row r="66" spans="1:19" x14ac:dyDescent="0.3">
      <c r="A66" s="1">
        <v>19</v>
      </c>
      <c r="B66" s="5">
        <v>0.66319444444444442</v>
      </c>
      <c r="C66" s="1" t="s">
        <v>19</v>
      </c>
      <c r="D66" s="1">
        <v>7</v>
      </c>
      <c r="E66" s="1">
        <v>7</v>
      </c>
      <c r="F66" s="1" t="s">
        <v>74</v>
      </c>
      <c r="G66" s="1">
        <v>59.74</v>
      </c>
      <c r="H66" s="1">
        <f>1+COUNTIFS(A:A,A66,G:G,"&gt;"&amp;G66)</f>
        <v>4</v>
      </c>
      <c r="I66" s="2">
        <f>AVERAGEIF(A:A,A66,G:G)</f>
        <v>50.137777777777771</v>
      </c>
      <c r="J66" s="2">
        <f t="shared" si="24"/>
        <v>9.6022222222222311</v>
      </c>
      <c r="K66" s="2">
        <f t="shared" si="25"/>
        <v>99.602222222222224</v>
      </c>
      <c r="L66" s="2">
        <f t="shared" si="26"/>
        <v>393.91428439511327</v>
      </c>
      <c r="M66" s="2">
        <f>SUMIF(A:A,A66,L:L)</f>
        <v>2566.807627200224</v>
      </c>
      <c r="N66" s="3">
        <f t="shared" si="27"/>
        <v>0.15346466958444407</v>
      </c>
      <c r="O66" s="6">
        <f t="shared" si="28"/>
        <v>6.5161577756484794</v>
      </c>
      <c r="P66" s="3">
        <f t="shared" si="29"/>
        <v>0.15346466958444407</v>
      </c>
      <c r="Q66" s="3">
        <f>IF(ISNUMBER(P66),SUMIF(A:A,A66,P:P),"")</f>
        <v>0.94276301149464337</v>
      </c>
      <c r="R66" s="3">
        <f t="shared" si="30"/>
        <v>0.16278181018275562</v>
      </c>
      <c r="S66" s="7">
        <f t="shared" si="31"/>
        <v>6.1431925279445974</v>
      </c>
    </row>
    <row r="67" spans="1:19" x14ac:dyDescent="0.3">
      <c r="A67" s="1">
        <v>19</v>
      </c>
      <c r="B67" s="5">
        <v>0.66319444444444442</v>
      </c>
      <c r="C67" s="1" t="s">
        <v>19</v>
      </c>
      <c r="D67" s="1">
        <v>7</v>
      </c>
      <c r="E67" s="1">
        <v>4</v>
      </c>
      <c r="F67" s="1" t="s">
        <v>72</v>
      </c>
      <c r="G67" s="1">
        <v>48.45</v>
      </c>
      <c r="H67" s="1">
        <f>1+COUNTIFS(A:A,A67,G:G,"&gt;"&amp;G67)</f>
        <v>5</v>
      </c>
      <c r="I67" s="2">
        <f>AVERAGEIF(A:A,A67,G:G)</f>
        <v>50.137777777777771</v>
      </c>
      <c r="J67" s="2">
        <f t="shared" si="24"/>
        <v>-1.6877777777777681</v>
      </c>
      <c r="K67" s="2">
        <f t="shared" si="25"/>
        <v>88.312222222222232</v>
      </c>
      <c r="L67" s="2">
        <f t="shared" si="26"/>
        <v>200.08321066229544</v>
      </c>
      <c r="M67" s="2">
        <f>SUMIF(A:A,A67,L:L)</f>
        <v>2566.807627200224</v>
      </c>
      <c r="N67" s="3">
        <f t="shared" si="27"/>
        <v>7.7950216659025046E-2</v>
      </c>
      <c r="O67" s="6">
        <f t="shared" si="28"/>
        <v>12.828700712587697</v>
      </c>
      <c r="P67" s="3">
        <f t="shared" si="29"/>
        <v>7.7950216659025046E-2</v>
      </c>
      <c r="Q67" s="3">
        <f>IF(ISNUMBER(P67),SUMIF(A:A,A67,P:P),"")</f>
        <v>0.94276301149464337</v>
      </c>
      <c r="R67" s="3">
        <f t="shared" si="30"/>
        <v>8.2682726951117724E-2</v>
      </c>
      <c r="S67" s="7">
        <f t="shared" si="31"/>
        <v>12.094424517362652</v>
      </c>
    </row>
    <row r="68" spans="1:19" x14ac:dyDescent="0.3">
      <c r="A68" s="1">
        <v>19</v>
      </c>
      <c r="B68" s="5">
        <v>0.66319444444444442</v>
      </c>
      <c r="C68" s="1" t="s">
        <v>19</v>
      </c>
      <c r="D68" s="1">
        <v>7</v>
      </c>
      <c r="E68" s="1">
        <v>8</v>
      </c>
      <c r="F68" s="1" t="s">
        <v>75</v>
      </c>
      <c r="G68" s="1">
        <v>46.91</v>
      </c>
      <c r="H68" s="1">
        <f>1+COUNTIFS(A:A,A68,G:G,"&gt;"&amp;G68)</f>
        <v>6</v>
      </c>
      <c r="I68" s="2">
        <f>AVERAGEIF(A:A,A68,G:G)</f>
        <v>50.137777777777771</v>
      </c>
      <c r="J68" s="2">
        <f t="shared" si="24"/>
        <v>-3.2277777777777743</v>
      </c>
      <c r="K68" s="2">
        <f t="shared" si="25"/>
        <v>86.772222222222226</v>
      </c>
      <c r="L68" s="2">
        <f t="shared" si="26"/>
        <v>182.42394260968939</v>
      </c>
      <c r="M68" s="2">
        <f>SUMIF(A:A,A68,L:L)</f>
        <v>2566.807627200224</v>
      </c>
      <c r="N68" s="3">
        <f t="shared" si="27"/>
        <v>7.1070360192388271E-2</v>
      </c>
      <c r="O68" s="6">
        <f t="shared" si="28"/>
        <v>14.070563274098916</v>
      </c>
      <c r="P68" s="3">
        <f t="shared" si="29"/>
        <v>7.1070360192388271E-2</v>
      </c>
      <c r="Q68" s="3">
        <f>IF(ISNUMBER(P68),SUMIF(A:A,A68,P:P),"")</f>
        <v>0.94276301149464337</v>
      </c>
      <c r="R68" s="3">
        <f t="shared" si="30"/>
        <v>7.5385180926555787E-2</v>
      </c>
      <c r="S68" s="7">
        <f t="shared" si="31"/>
        <v>13.265206605715422</v>
      </c>
    </row>
    <row r="69" spans="1:19" x14ac:dyDescent="0.3">
      <c r="A69" s="1">
        <v>19</v>
      </c>
      <c r="B69" s="5">
        <v>0.66319444444444442</v>
      </c>
      <c r="C69" s="1" t="s">
        <v>19</v>
      </c>
      <c r="D69" s="1">
        <v>7</v>
      </c>
      <c r="E69" s="1">
        <v>6</v>
      </c>
      <c r="F69" s="1" t="s">
        <v>73</v>
      </c>
      <c r="G69" s="1">
        <v>42.06</v>
      </c>
      <c r="H69" s="1">
        <f>1+COUNTIFS(A:A,A69,G:G,"&gt;"&amp;G69)</f>
        <v>7</v>
      </c>
      <c r="I69" s="2">
        <f>AVERAGEIF(A:A,A69,G:G)</f>
        <v>50.137777777777771</v>
      </c>
      <c r="J69" s="2">
        <f t="shared" si="24"/>
        <v>-8.0777777777777686</v>
      </c>
      <c r="K69" s="2">
        <f t="shared" si="25"/>
        <v>81.922222222222231</v>
      </c>
      <c r="L69" s="2">
        <f t="shared" si="26"/>
        <v>136.36475714661535</v>
      </c>
      <c r="M69" s="2">
        <f>SUMIF(A:A,A69,L:L)</f>
        <v>2566.807627200224</v>
      </c>
      <c r="N69" s="3">
        <f t="shared" si="27"/>
        <v>5.3126208486203086E-2</v>
      </c>
      <c r="O69" s="6">
        <f t="shared" si="28"/>
        <v>18.823101224317575</v>
      </c>
      <c r="P69" s="3">
        <f t="shared" si="29"/>
        <v>5.3126208486203086E-2</v>
      </c>
      <c r="Q69" s="3">
        <f>IF(ISNUMBER(P69),SUMIF(A:A,A69,P:P),"")</f>
        <v>0.94276301149464337</v>
      </c>
      <c r="R69" s="3">
        <f t="shared" si="30"/>
        <v>5.6351604632830829E-2</v>
      </c>
      <c r="S69" s="7">
        <f t="shared" si="31"/>
        <v>17.745723595906142</v>
      </c>
    </row>
    <row r="70" spans="1:19" x14ac:dyDescent="0.3">
      <c r="A70" s="1">
        <v>19</v>
      </c>
      <c r="B70" s="5">
        <v>0.66319444444444442</v>
      </c>
      <c r="C70" s="1" t="s">
        <v>19</v>
      </c>
      <c r="D70" s="1">
        <v>7</v>
      </c>
      <c r="E70" s="1">
        <v>1</v>
      </c>
      <c r="F70" s="1" t="s">
        <v>69</v>
      </c>
      <c r="G70" s="1">
        <v>33.630000000000003</v>
      </c>
      <c r="H70" s="1">
        <f>1+COUNTIFS(A:A,A70,G:G,"&gt;"&amp;G70)</f>
        <v>8</v>
      </c>
      <c r="I70" s="2">
        <f>AVERAGEIF(A:A,A70,G:G)</f>
        <v>50.137777777777771</v>
      </c>
      <c r="J70" s="2">
        <f t="shared" si="24"/>
        <v>-16.507777777777768</v>
      </c>
      <c r="K70" s="2">
        <f t="shared" si="25"/>
        <v>73.492222222222239</v>
      </c>
      <c r="L70" s="2">
        <f t="shared" si="26"/>
        <v>82.231080044736899</v>
      </c>
      <c r="M70" s="2">
        <f>SUMIF(A:A,A70,L:L)</f>
        <v>2566.807627200224</v>
      </c>
      <c r="N70" s="3">
        <f t="shared" si="27"/>
        <v>3.2036323709397511E-2</v>
      </c>
      <c r="O70" s="6">
        <f t="shared" si="28"/>
        <v>31.214567847142234</v>
      </c>
      <c r="P70" s="3" t="str">
        <f t="shared" si="29"/>
        <v/>
      </c>
      <c r="Q70" s="3" t="str">
        <f>IF(ISNUMBER(P70),SUMIF(A:A,A70,P:P),"")</f>
        <v/>
      </c>
      <c r="R70" s="3" t="str">
        <f t="shared" si="30"/>
        <v/>
      </c>
      <c r="S70" s="7" t="str">
        <f t="shared" si="31"/>
        <v/>
      </c>
    </row>
    <row r="71" spans="1:19" x14ac:dyDescent="0.3">
      <c r="A71" s="1">
        <v>19</v>
      </c>
      <c r="B71" s="5">
        <v>0.66319444444444442</v>
      </c>
      <c r="C71" s="1" t="s">
        <v>19</v>
      </c>
      <c r="D71" s="1">
        <v>7</v>
      </c>
      <c r="E71" s="1">
        <v>3</v>
      </c>
      <c r="F71" s="1" t="s">
        <v>71</v>
      </c>
      <c r="G71" s="1">
        <v>29.63</v>
      </c>
      <c r="H71" s="1">
        <f>1+COUNTIFS(A:A,A71,G:G,"&gt;"&amp;G71)</f>
        <v>9</v>
      </c>
      <c r="I71" s="2">
        <f>AVERAGEIF(A:A,A71,G:G)</f>
        <v>50.137777777777771</v>
      </c>
      <c r="J71" s="2">
        <f t="shared" si="24"/>
        <v>-20.507777777777772</v>
      </c>
      <c r="K71" s="2">
        <f t="shared" si="25"/>
        <v>69.492222222222225</v>
      </c>
      <c r="L71" s="2">
        <f t="shared" si="26"/>
        <v>64.685258608783911</v>
      </c>
      <c r="M71" s="2">
        <f>SUMIF(A:A,A71,L:L)</f>
        <v>2566.807627200224</v>
      </c>
      <c r="N71" s="3">
        <f t="shared" si="27"/>
        <v>2.5200664795959067E-2</v>
      </c>
      <c r="O71" s="6">
        <f t="shared" si="28"/>
        <v>39.681492853329416</v>
      </c>
      <c r="P71" s="3" t="str">
        <f t="shared" si="29"/>
        <v/>
      </c>
      <c r="Q71" s="3" t="str">
        <f>IF(ISNUMBER(P71),SUMIF(A:A,A71,P:P),"")</f>
        <v/>
      </c>
      <c r="R71" s="3" t="str">
        <f t="shared" si="30"/>
        <v/>
      </c>
      <c r="S71" s="7" t="str">
        <f t="shared" si="31"/>
        <v/>
      </c>
    </row>
    <row r="72" spans="1:19" x14ac:dyDescent="0.3">
      <c r="A72" s="1"/>
      <c r="B72" s="5"/>
      <c r="C72" s="1"/>
      <c r="D72" s="1"/>
      <c r="E72" s="1"/>
      <c r="F72" s="1"/>
      <c r="G72" s="1"/>
      <c r="H72" s="1"/>
      <c r="I72" s="2"/>
      <c r="J72" s="2"/>
      <c r="K72" s="2"/>
      <c r="L72" s="2"/>
      <c r="M72" s="2"/>
      <c r="N72" s="3"/>
      <c r="O72" s="6"/>
      <c r="P72" s="3"/>
      <c r="Q72" s="3"/>
      <c r="R72" s="3"/>
      <c r="S72" s="7"/>
    </row>
    <row r="73" spans="1:19" x14ac:dyDescent="0.3">
      <c r="A73" s="1">
        <v>24</v>
      </c>
      <c r="B73" s="5">
        <v>0.6875</v>
      </c>
      <c r="C73" s="1" t="s">
        <v>19</v>
      </c>
      <c r="D73" s="1">
        <v>8</v>
      </c>
      <c r="E73" s="1">
        <v>15</v>
      </c>
      <c r="F73" s="1" t="s">
        <v>91</v>
      </c>
      <c r="G73" s="1">
        <v>76.98</v>
      </c>
      <c r="H73" s="1">
        <f>1+COUNTIFS(A:A,A73,G:G,"&gt;"&amp;G73)</f>
        <v>1</v>
      </c>
      <c r="I73" s="2">
        <f>AVERAGEIF(A:A,A73,G:G)</f>
        <v>50.064999999999998</v>
      </c>
      <c r="J73" s="2">
        <f t="shared" ref="J73:J86" si="32">G73-I73</f>
        <v>26.915000000000006</v>
      </c>
      <c r="K73" s="2">
        <f t="shared" ref="K73:K86" si="33">90+J73</f>
        <v>116.91500000000001</v>
      </c>
      <c r="L73" s="2">
        <f t="shared" ref="L73:L86" si="34">EXP(0.06*K73)</f>
        <v>1113.0953311127544</v>
      </c>
      <c r="M73" s="2">
        <f>SUMIF(A:A,A73,L:L)</f>
        <v>4018.2533377828595</v>
      </c>
      <c r="N73" s="3">
        <f t="shared" ref="N73:N86" si="35">L73/M73</f>
        <v>0.27700974466854394</v>
      </c>
      <c r="O73" s="6">
        <f t="shared" ref="O73:O86" si="36">1/N73</f>
        <v>3.6099813066018678</v>
      </c>
      <c r="P73" s="3">
        <f t="shared" ref="P73:P86" si="37">IF(O73&gt;21,"",N73)</f>
        <v>0.27700974466854394</v>
      </c>
      <c r="Q73" s="3">
        <f>IF(ISNUMBER(P73),SUMIF(A:A,A73,P:P),"")</f>
        <v>0.84864308462928528</v>
      </c>
      <c r="R73" s="3">
        <f t="shared" ref="R73:R86" si="38">IFERROR(P73*(1/Q73),"")</f>
        <v>0.32641489653986955</v>
      </c>
      <c r="S73" s="7">
        <f t="shared" ref="S73:S86" si="39">IFERROR(1/R73,"")</f>
        <v>3.0635856714886671</v>
      </c>
    </row>
    <row r="74" spans="1:19" x14ac:dyDescent="0.3">
      <c r="A74" s="1">
        <v>24</v>
      </c>
      <c r="B74" s="5">
        <v>0.6875</v>
      </c>
      <c r="C74" s="1" t="s">
        <v>19</v>
      </c>
      <c r="D74" s="1">
        <v>8</v>
      </c>
      <c r="E74" s="1">
        <v>6</v>
      </c>
      <c r="F74" s="1" t="s">
        <v>83</v>
      </c>
      <c r="G74" s="1">
        <v>60.23</v>
      </c>
      <c r="H74" s="1">
        <f>1+COUNTIFS(A:A,A74,G:G,"&gt;"&amp;G74)</f>
        <v>2</v>
      </c>
      <c r="I74" s="2">
        <f>AVERAGEIF(A:A,A74,G:G)</f>
        <v>50.064999999999998</v>
      </c>
      <c r="J74" s="2">
        <f t="shared" si="32"/>
        <v>10.164999999999999</v>
      </c>
      <c r="K74" s="2">
        <f t="shared" si="33"/>
        <v>100.16499999999999</v>
      </c>
      <c r="L74" s="2">
        <f t="shared" si="34"/>
        <v>407.4425739792224</v>
      </c>
      <c r="M74" s="2">
        <f>SUMIF(A:A,A74,L:L)</f>
        <v>4018.2533377828595</v>
      </c>
      <c r="N74" s="3">
        <f t="shared" si="35"/>
        <v>0.10139793082435063</v>
      </c>
      <c r="O74" s="6">
        <f t="shared" si="36"/>
        <v>9.8621341862712928</v>
      </c>
      <c r="P74" s="3">
        <f t="shared" si="37"/>
        <v>0.10139793082435063</v>
      </c>
      <c r="Q74" s="3">
        <f>IF(ISNUMBER(P74),SUMIF(A:A,A74,P:P),"")</f>
        <v>0.84864308462928528</v>
      </c>
      <c r="R74" s="3">
        <f t="shared" si="38"/>
        <v>0.11948242159852691</v>
      </c>
      <c r="S74" s="7">
        <f t="shared" si="39"/>
        <v>8.3694319768651972</v>
      </c>
    </row>
    <row r="75" spans="1:19" x14ac:dyDescent="0.3">
      <c r="A75" s="1">
        <v>24</v>
      </c>
      <c r="B75" s="5">
        <v>0.6875</v>
      </c>
      <c r="C75" s="1" t="s">
        <v>19</v>
      </c>
      <c r="D75" s="1">
        <v>8</v>
      </c>
      <c r="E75" s="1">
        <v>14</v>
      </c>
      <c r="F75" s="1" t="s">
        <v>90</v>
      </c>
      <c r="G75" s="1">
        <v>58.81</v>
      </c>
      <c r="H75" s="1">
        <f>1+COUNTIFS(A:A,A75,G:G,"&gt;"&amp;G75)</f>
        <v>3</v>
      </c>
      <c r="I75" s="2">
        <f>AVERAGEIF(A:A,A75,G:G)</f>
        <v>50.064999999999998</v>
      </c>
      <c r="J75" s="2">
        <f t="shared" si="32"/>
        <v>8.7450000000000045</v>
      </c>
      <c r="K75" s="2">
        <f t="shared" si="33"/>
        <v>98.745000000000005</v>
      </c>
      <c r="L75" s="2">
        <f t="shared" si="34"/>
        <v>374.16616867050914</v>
      </c>
      <c r="M75" s="2">
        <f>SUMIF(A:A,A75,L:L)</f>
        <v>4018.2533377828595</v>
      </c>
      <c r="N75" s="3">
        <f t="shared" si="35"/>
        <v>9.3116619888621008E-2</v>
      </c>
      <c r="O75" s="6">
        <f t="shared" si="36"/>
        <v>10.739221432179601</v>
      </c>
      <c r="P75" s="3">
        <f t="shared" si="37"/>
        <v>9.3116619888621008E-2</v>
      </c>
      <c r="Q75" s="3">
        <f>IF(ISNUMBER(P75),SUMIF(A:A,A75,P:P),"")</f>
        <v>0.84864308462928528</v>
      </c>
      <c r="R75" s="3">
        <f t="shared" si="38"/>
        <v>0.10972412498865451</v>
      </c>
      <c r="S75" s="7">
        <f t="shared" si="39"/>
        <v>9.1137660027218281</v>
      </c>
    </row>
    <row r="76" spans="1:19" x14ac:dyDescent="0.3">
      <c r="A76" s="1">
        <v>24</v>
      </c>
      <c r="B76" s="5">
        <v>0.6875</v>
      </c>
      <c r="C76" s="1" t="s">
        <v>19</v>
      </c>
      <c r="D76" s="1">
        <v>8</v>
      </c>
      <c r="E76" s="1">
        <v>13</v>
      </c>
      <c r="F76" s="1" t="s">
        <v>89</v>
      </c>
      <c r="G76" s="1">
        <v>55.03</v>
      </c>
      <c r="H76" s="1">
        <f>1+COUNTIFS(A:A,A76,G:G,"&gt;"&amp;G76)</f>
        <v>4</v>
      </c>
      <c r="I76" s="2">
        <f>AVERAGEIF(A:A,A76,G:G)</f>
        <v>50.064999999999998</v>
      </c>
      <c r="J76" s="2">
        <f t="shared" si="32"/>
        <v>4.9650000000000034</v>
      </c>
      <c r="K76" s="2">
        <f t="shared" si="33"/>
        <v>94.965000000000003</v>
      </c>
      <c r="L76" s="2">
        <f t="shared" si="34"/>
        <v>298.24043796658873</v>
      </c>
      <c r="M76" s="2">
        <f>SUMIF(A:A,A76,L:L)</f>
        <v>4018.2533377828595</v>
      </c>
      <c r="N76" s="3">
        <f t="shared" si="35"/>
        <v>7.4221412363996944E-2</v>
      </c>
      <c r="O76" s="6">
        <f t="shared" si="36"/>
        <v>13.47320090186099</v>
      </c>
      <c r="P76" s="3">
        <f t="shared" si="37"/>
        <v>7.4221412363996944E-2</v>
      </c>
      <c r="Q76" s="3">
        <f>IF(ISNUMBER(P76),SUMIF(A:A,A76,P:P),"")</f>
        <v>0.84864308462928528</v>
      </c>
      <c r="R76" s="3">
        <f t="shared" si="38"/>
        <v>8.7458925558109329E-2</v>
      </c>
      <c r="S76" s="7">
        <f t="shared" si="39"/>
        <v>11.43393877318538</v>
      </c>
    </row>
    <row r="77" spans="1:19" x14ac:dyDescent="0.3">
      <c r="A77" s="1">
        <v>24</v>
      </c>
      <c r="B77" s="5">
        <v>0.6875</v>
      </c>
      <c r="C77" s="1" t="s">
        <v>19</v>
      </c>
      <c r="D77" s="1">
        <v>8</v>
      </c>
      <c r="E77" s="1">
        <v>4</v>
      </c>
      <c r="F77" s="1" t="s">
        <v>81</v>
      </c>
      <c r="G77" s="1">
        <v>53.65</v>
      </c>
      <c r="H77" s="1">
        <f>1+COUNTIFS(A:A,A77,G:G,"&gt;"&amp;G77)</f>
        <v>5</v>
      </c>
      <c r="I77" s="2">
        <f>AVERAGEIF(A:A,A77,G:G)</f>
        <v>50.064999999999998</v>
      </c>
      <c r="J77" s="2">
        <f t="shared" si="32"/>
        <v>3.5850000000000009</v>
      </c>
      <c r="K77" s="2">
        <f t="shared" si="33"/>
        <v>93.585000000000008</v>
      </c>
      <c r="L77" s="2">
        <f t="shared" si="34"/>
        <v>274.54083190591302</v>
      </c>
      <c r="M77" s="2">
        <f>SUMIF(A:A,A77,L:L)</f>
        <v>4018.2533377828595</v>
      </c>
      <c r="N77" s="3">
        <f t="shared" si="35"/>
        <v>6.8323425336192387E-2</v>
      </c>
      <c r="O77" s="6">
        <f t="shared" si="36"/>
        <v>14.636268528391222</v>
      </c>
      <c r="P77" s="3">
        <f t="shared" si="37"/>
        <v>6.8323425336192387E-2</v>
      </c>
      <c r="Q77" s="3">
        <f>IF(ISNUMBER(P77),SUMIF(A:A,A77,P:P),"")</f>
        <v>0.84864308462928528</v>
      </c>
      <c r="R77" s="3">
        <f t="shared" si="38"/>
        <v>8.0509022666505628E-2</v>
      </c>
      <c r="S77" s="7">
        <f t="shared" si="39"/>
        <v>12.420968071396457</v>
      </c>
    </row>
    <row r="78" spans="1:19" x14ac:dyDescent="0.3">
      <c r="A78" s="1">
        <v>24</v>
      </c>
      <c r="B78" s="5">
        <v>0.6875</v>
      </c>
      <c r="C78" s="1" t="s">
        <v>19</v>
      </c>
      <c r="D78" s="1">
        <v>8</v>
      </c>
      <c r="E78" s="1">
        <v>11</v>
      </c>
      <c r="F78" s="1" t="s">
        <v>88</v>
      </c>
      <c r="G78" s="1">
        <v>53.12</v>
      </c>
      <c r="H78" s="1">
        <f>1+COUNTIFS(A:A,A78,G:G,"&gt;"&amp;G78)</f>
        <v>6</v>
      </c>
      <c r="I78" s="2">
        <f>AVERAGEIF(A:A,A78,G:G)</f>
        <v>50.064999999999998</v>
      </c>
      <c r="J78" s="2">
        <f t="shared" si="32"/>
        <v>3.0549999999999997</v>
      </c>
      <c r="K78" s="2">
        <f t="shared" si="33"/>
        <v>93.055000000000007</v>
      </c>
      <c r="L78" s="2">
        <f t="shared" si="34"/>
        <v>265.94778698917207</v>
      </c>
      <c r="M78" s="2">
        <f>SUMIF(A:A,A78,L:L)</f>
        <v>4018.2533377828595</v>
      </c>
      <c r="N78" s="3">
        <f t="shared" si="35"/>
        <v>6.618492280925059E-2</v>
      </c>
      <c r="O78" s="6">
        <f t="shared" si="36"/>
        <v>15.109181329440656</v>
      </c>
      <c r="P78" s="3">
        <f t="shared" si="37"/>
        <v>6.618492280925059E-2</v>
      </c>
      <c r="Q78" s="3">
        <f>IF(ISNUMBER(P78),SUMIF(A:A,A78,P:P),"")</f>
        <v>0.84864308462928528</v>
      </c>
      <c r="R78" s="3">
        <f t="shared" si="38"/>
        <v>7.7989114632522227E-2</v>
      </c>
      <c r="S78" s="7">
        <f t="shared" si="39"/>
        <v>12.822302249639723</v>
      </c>
    </row>
    <row r="79" spans="1:19" x14ac:dyDescent="0.3">
      <c r="A79" s="1">
        <v>24</v>
      </c>
      <c r="B79" s="5">
        <v>0.6875</v>
      </c>
      <c r="C79" s="1" t="s">
        <v>19</v>
      </c>
      <c r="D79" s="1">
        <v>8</v>
      </c>
      <c r="E79" s="1">
        <v>5</v>
      </c>
      <c r="F79" s="1" t="s">
        <v>82</v>
      </c>
      <c r="G79" s="1">
        <v>52.41</v>
      </c>
      <c r="H79" s="1">
        <f>1+COUNTIFS(A:A,A79,G:G,"&gt;"&amp;G79)</f>
        <v>7</v>
      </c>
      <c r="I79" s="2">
        <f>AVERAGEIF(A:A,A79,G:G)</f>
        <v>50.064999999999998</v>
      </c>
      <c r="J79" s="2">
        <f t="shared" si="32"/>
        <v>2.3449999999999989</v>
      </c>
      <c r="K79" s="2">
        <f t="shared" si="33"/>
        <v>92.344999999999999</v>
      </c>
      <c r="L79" s="2">
        <f t="shared" si="34"/>
        <v>254.85633646884696</v>
      </c>
      <c r="M79" s="2">
        <f>SUMIF(A:A,A79,L:L)</f>
        <v>4018.2533377828595</v>
      </c>
      <c r="N79" s="3">
        <f t="shared" si="35"/>
        <v>6.3424656198871804E-2</v>
      </c>
      <c r="O79" s="6">
        <f t="shared" si="36"/>
        <v>15.766738992868014</v>
      </c>
      <c r="P79" s="3">
        <f t="shared" si="37"/>
        <v>6.3424656198871804E-2</v>
      </c>
      <c r="Q79" s="3">
        <f>IF(ISNUMBER(P79),SUMIF(A:A,A79,P:P),"")</f>
        <v>0.84864308462928528</v>
      </c>
      <c r="R79" s="3">
        <f t="shared" si="38"/>
        <v>7.4736549849549222E-2</v>
      </c>
      <c r="S79" s="7">
        <f t="shared" si="39"/>
        <v>13.380334013452343</v>
      </c>
    </row>
    <row r="80" spans="1:19" x14ac:dyDescent="0.3">
      <c r="A80" s="1">
        <v>24</v>
      </c>
      <c r="B80" s="5">
        <v>0.6875</v>
      </c>
      <c r="C80" s="1" t="s">
        <v>19</v>
      </c>
      <c r="D80" s="1">
        <v>8</v>
      </c>
      <c r="E80" s="1">
        <v>10</v>
      </c>
      <c r="F80" s="1" t="s">
        <v>87</v>
      </c>
      <c r="G80" s="1">
        <v>50.28</v>
      </c>
      <c r="H80" s="1">
        <f>1+COUNTIFS(A:A,A80,G:G,"&gt;"&amp;G80)</f>
        <v>8</v>
      </c>
      <c r="I80" s="2">
        <f>AVERAGEIF(A:A,A80,G:G)</f>
        <v>50.064999999999998</v>
      </c>
      <c r="J80" s="2">
        <f t="shared" si="32"/>
        <v>0.21500000000000341</v>
      </c>
      <c r="K80" s="2">
        <f t="shared" si="33"/>
        <v>90.215000000000003</v>
      </c>
      <c r="L80" s="2">
        <f t="shared" si="34"/>
        <v>224.28106056533028</v>
      </c>
      <c r="M80" s="2">
        <f>SUMIF(A:A,A80,L:L)</f>
        <v>4018.2533377828595</v>
      </c>
      <c r="N80" s="3">
        <f t="shared" si="35"/>
        <v>5.5815560073442565E-2</v>
      </c>
      <c r="O80" s="6">
        <f t="shared" si="36"/>
        <v>17.916150956546741</v>
      </c>
      <c r="P80" s="3">
        <f t="shared" si="37"/>
        <v>5.5815560073442565E-2</v>
      </c>
      <c r="Q80" s="3">
        <f>IF(ISNUMBER(P80),SUMIF(A:A,A80,P:P),"")</f>
        <v>0.84864308462928528</v>
      </c>
      <c r="R80" s="3">
        <f t="shared" si="38"/>
        <v>6.5770358687155986E-2</v>
      </c>
      <c r="S80" s="7">
        <f t="shared" si="39"/>
        <v>15.204417612447745</v>
      </c>
    </row>
    <row r="81" spans="1:19" x14ac:dyDescent="0.3">
      <c r="A81" s="1">
        <v>24</v>
      </c>
      <c r="B81" s="5">
        <v>0.6875</v>
      </c>
      <c r="C81" s="1" t="s">
        <v>19</v>
      </c>
      <c r="D81" s="1">
        <v>8</v>
      </c>
      <c r="E81" s="1">
        <v>1</v>
      </c>
      <c r="F81" s="1" t="s">
        <v>78</v>
      </c>
      <c r="G81" s="1">
        <v>48.16</v>
      </c>
      <c r="H81" s="1">
        <f>1+COUNTIFS(A:A,A81,G:G,"&gt;"&amp;G81)</f>
        <v>9</v>
      </c>
      <c r="I81" s="2">
        <f>AVERAGEIF(A:A,A81,G:G)</f>
        <v>50.064999999999998</v>
      </c>
      <c r="J81" s="2">
        <f t="shared" si="32"/>
        <v>-1.9050000000000011</v>
      </c>
      <c r="K81" s="2">
        <f t="shared" si="33"/>
        <v>88.094999999999999</v>
      </c>
      <c r="L81" s="2">
        <f t="shared" si="34"/>
        <v>197.49237973962983</v>
      </c>
      <c r="M81" s="2">
        <f>SUMIF(A:A,A81,L:L)</f>
        <v>4018.2533377828595</v>
      </c>
      <c r="N81" s="3">
        <f t="shared" si="35"/>
        <v>4.914881246601531E-2</v>
      </c>
      <c r="O81" s="6">
        <f t="shared" si="36"/>
        <v>20.346371556616248</v>
      </c>
      <c r="P81" s="3">
        <f t="shared" si="37"/>
        <v>4.914881246601531E-2</v>
      </c>
      <c r="Q81" s="3">
        <f>IF(ISNUMBER(P81),SUMIF(A:A,A81,P:P),"")</f>
        <v>0.84864308462928528</v>
      </c>
      <c r="R81" s="3">
        <f t="shared" si="38"/>
        <v>5.7914585479106447E-2</v>
      </c>
      <c r="S81" s="7">
        <f t="shared" si="39"/>
        <v>17.266807518820368</v>
      </c>
    </row>
    <row r="82" spans="1:19" x14ac:dyDescent="0.3">
      <c r="A82" s="1">
        <v>24</v>
      </c>
      <c r="B82" s="5">
        <v>0.6875</v>
      </c>
      <c r="C82" s="1" t="s">
        <v>19</v>
      </c>
      <c r="D82" s="1">
        <v>8</v>
      </c>
      <c r="E82" s="1">
        <v>8</v>
      </c>
      <c r="F82" s="1" t="s">
        <v>85</v>
      </c>
      <c r="G82" s="1">
        <v>46.7</v>
      </c>
      <c r="H82" s="1">
        <f>1+COUNTIFS(A:A,A82,G:G,"&gt;"&amp;G82)</f>
        <v>10</v>
      </c>
      <c r="I82" s="2">
        <f>AVERAGEIF(A:A,A82,G:G)</f>
        <v>50.064999999999998</v>
      </c>
      <c r="J82" s="2">
        <f t="shared" si="32"/>
        <v>-3.3649999999999949</v>
      </c>
      <c r="K82" s="2">
        <f t="shared" si="33"/>
        <v>86.635000000000005</v>
      </c>
      <c r="L82" s="2">
        <f t="shared" si="34"/>
        <v>180.92815160485901</v>
      </c>
      <c r="M82" s="2">
        <f>SUMIF(A:A,A82,L:L)</f>
        <v>4018.2533377828595</v>
      </c>
      <c r="N82" s="3">
        <f t="shared" si="35"/>
        <v>4.5026566618790946E-2</v>
      </c>
      <c r="O82" s="6">
        <f t="shared" si="36"/>
        <v>22.209110644973535</v>
      </c>
      <c r="P82" s="3" t="str">
        <f t="shared" si="37"/>
        <v/>
      </c>
      <c r="Q82" s="3" t="str">
        <f>IF(ISNUMBER(P82),SUMIF(A:A,A82,P:P),"")</f>
        <v/>
      </c>
      <c r="R82" s="3" t="str">
        <f t="shared" si="38"/>
        <v/>
      </c>
      <c r="S82" s="7" t="str">
        <f t="shared" si="39"/>
        <v/>
      </c>
    </row>
    <row r="83" spans="1:19" x14ac:dyDescent="0.3">
      <c r="A83" s="1">
        <v>24</v>
      </c>
      <c r="B83" s="5">
        <v>0.6875</v>
      </c>
      <c r="C83" s="1" t="s">
        <v>19</v>
      </c>
      <c r="D83" s="1">
        <v>8</v>
      </c>
      <c r="E83" s="1">
        <v>7</v>
      </c>
      <c r="F83" s="1" t="s">
        <v>84</v>
      </c>
      <c r="G83" s="1">
        <v>44.48</v>
      </c>
      <c r="H83" s="1">
        <f>1+COUNTIFS(A:A,A83,G:G,"&gt;"&amp;G83)</f>
        <v>11</v>
      </c>
      <c r="I83" s="2">
        <f>AVERAGEIF(A:A,A83,G:G)</f>
        <v>50.064999999999998</v>
      </c>
      <c r="J83" s="2">
        <f t="shared" si="32"/>
        <v>-5.5850000000000009</v>
      </c>
      <c r="K83" s="2">
        <f t="shared" si="33"/>
        <v>84.414999999999992</v>
      </c>
      <c r="L83" s="2">
        <f t="shared" si="34"/>
        <v>158.36460482135001</v>
      </c>
      <c r="M83" s="2">
        <f>SUMIF(A:A,A83,L:L)</f>
        <v>4018.2533377828595</v>
      </c>
      <c r="N83" s="3">
        <f t="shared" si="35"/>
        <v>3.9411304243134257E-2</v>
      </c>
      <c r="O83" s="6">
        <f t="shared" si="36"/>
        <v>25.373430775872063</v>
      </c>
      <c r="P83" s="3" t="str">
        <f t="shared" si="37"/>
        <v/>
      </c>
      <c r="Q83" s="3" t="str">
        <f>IF(ISNUMBER(P83),SUMIF(A:A,A83,P:P),"")</f>
        <v/>
      </c>
      <c r="R83" s="3" t="str">
        <f t="shared" si="38"/>
        <v/>
      </c>
      <c r="S83" s="7" t="str">
        <f t="shared" si="39"/>
        <v/>
      </c>
    </row>
    <row r="84" spans="1:19" x14ac:dyDescent="0.3">
      <c r="A84" s="1">
        <v>24</v>
      </c>
      <c r="B84" s="5">
        <v>0.6875</v>
      </c>
      <c r="C84" s="1" t="s">
        <v>19</v>
      </c>
      <c r="D84" s="1">
        <v>8</v>
      </c>
      <c r="E84" s="1">
        <v>3</v>
      </c>
      <c r="F84" s="1" t="s">
        <v>80</v>
      </c>
      <c r="G84" s="1">
        <v>39.01</v>
      </c>
      <c r="H84" s="1">
        <f>1+COUNTIFS(A:A,A84,G:G,"&gt;"&amp;G84)</f>
        <v>12</v>
      </c>
      <c r="I84" s="2">
        <f>AVERAGEIF(A:A,A84,G:G)</f>
        <v>50.064999999999998</v>
      </c>
      <c r="J84" s="2">
        <f t="shared" si="32"/>
        <v>-11.055</v>
      </c>
      <c r="K84" s="2">
        <f t="shared" si="33"/>
        <v>78.944999999999993</v>
      </c>
      <c r="L84" s="2">
        <f t="shared" si="34"/>
        <v>114.05719122400363</v>
      </c>
      <c r="M84" s="2">
        <f>SUMIF(A:A,A84,L:L)</f>
        <v>4018.2533377828595</v>
      </c>
      <c r="N84" s="3">
        <f t="shared" si="35"/>
        <v>2.8384768613652581E-2</v>
      </c>
      <c r="O84" s="6">
        <f t="shared" si="36"/>
        <v>35.230162120082156</v>
      </c>
      <c r="P84" s="3" t="str">
        <f t="shared" si="37"/>
        <v/>
      </c>
      <c r="Q84" s="3" t="str">
        <f>IF(ISNUMBER(P84),SUMIF(A:A,A84,P:P),"")</f>
        <v/>
      </c>
      <c r="R84" s="3" t="str">
        <f t="shared" si="38"/>
        <v/>
      </c>
      <c r="S84" s="7" t="str">
        <f t="shared" si="39"/>
        <v/>
      </c>
    </row>
    <row r="85" spans="1:19" x14ac:dyDescent="0.3">
      <c r="A85" s="1">
        <v>24</v>
      </c>
      <c r="B85" s="5">
        <v>0.6875</v>
      </c>
      <c r="C85" s="1" t="s">
        <v>19</v>
      </c>
      <c r="D85" s="1">
        <v>8</v>
      </c>
      <c r="E85" s="1">
        <v>9</v>
      </c>
      <c r="F85" s="1" t="s">
        <v>86</v>
      </c>
      <c r="G85" s="1">
        <v>38.270000000000003</v>
      </c>
      <c r="H85" s="1">
        <f>1+COUNTIFS(A:A,A85,G:G,"&gt;"&amp;G85)</f>
        <v>13</v>
      </c>
      <c r="I85" s="2">
        <f>AVERAGEIF(A:A,A85,G:G)</f>
        <v>50.064999999999998</v>
      </c>
      <c r="J85" s="2">
        <f t="shared" si="32"/>
        <v>-11.794999999999995</v>
      </c>
      <c r="K85" s="2">
        <f t="shared" si="33"/>
        <v>78.205000000000013</v>
      </c>
      <c r="L85" s="2">
        <f t="shared" si="34"/>
        <v>109.10383025849676</v>
      </c>
      <c r="M85" s="2">
        <f>SUMIF(A:A,A85,L:L)</f>
        <v>4018.2533377828595</v>
      </c>
      <c r="N85" s="3">
        <f t="shared" si="35"/>
        <v>2.7152053662872506E-2</v>
      </c>
      <c r="O85" s="6">
        <f t="shared" si="36"/>
        <v>36.829626680039738</v>
      </c>
      <c r="P85" s="3" t="str">
        <f t="shared" si="37"/>
        <v/>
      </c>
      <c r="Q85" s="3" t="str">
        <f>IF(ISNUMBER(P85),SUMIF(A:A,A85,P:P),"")</f>
        <v/>
      </c>
      <c r="R85" s="3" t="str">
        <f t="shared" si="38"/>
        <v/>
      </c>
      <c r="S85" s="7" t="str">
        <f t="shared" si="39"/>
        <v/>
      </c>
    </row>
    <row r="86" spans="1:19" x14ac:dyDescent="0.3">
      <c r="A86" s="1">
        <v>24</v>
      </c>
      <c r="B86" s="5">
        <v>0.6875</v>
      </c>
      <c r="C86" s="1" t="s">
        <v>19</v>
      </c>
      <c r="D86" s="1">
        <v>8</v>
      </c>
      <c r="E86" s="1">
        <v>2</v>
      </c>
      <c r="F86" s="1" t="s">
        <v>79</v>
      </c>
      <c r="G86" s="1">
        <v>23.78</v>
      </c>
      <c r="H86" s="1">
        <f>1+COUNTIFS(A:A,A86,G:G,"&gt;"&amp;G86)</f>
        <v>14</v>
      </c>
      <c r="I86" s="2">
        <f>AVERAGEIF(A:A,A86,G:G)</f>
        <v>50.064999999999998</v>
      </c>
      <c r="J86" s="2">
        <f t="shared" si="32"/>
        <v>-26.284999999999997</v>
      </c>
      <c r="K86" s="2">
        <f t="shared" si="33"/>
        <v>63.715000000000003</v>
      </c>
      <c r="L86" s="2">
        <f t="shared" si="34"/>
        <v>45.736652476183174</v>
      </c>
      <c r="M86" s="2">
        <f>SUMIF(A:A,A86,L:L)</f>
        <v>4018.2533377828595</v>
      </c>
      <c r="N86" s="3">
        <f t="shared" si="35"/>
        <v>1.1382222232264519E-2</v>
      </c>
      <c r="O86" s="6">
        <f t="shared" si="36"/>
        <v>87.856306052904017</v>
      </c>
      <c r="P86" s="3" t="str">
        <f t="shared" si="37"/>
        <v/>
      </c>
      <c r="Q86" s="3" t="str">
        <f>IF(ISNUMBER(P86),SUMIF(A:A,A86,P:P),"")</f>
        <v/>
      </c>
      <c r="R86" s="3" t="str">
        <f t="shared" si="38"/>
        <v/>
      </c>
      <c r="S86" s="7" t="str">
        <f t="shared" si="39"/>
        <v/>
      </c>
    </row>
  </sheetData>
  <autoFilter ref="A8:S36" xr:uid="{00000000-0009-0000-0000-000000000000}"/>
  <sortState xmlns:xlrd2="http://schemas.microsoft.com/office/spreadsheetml/2017/richdata2" ref="A9:T86">
    <sortCondition ref="B9:B86"/>
    <sortCondition ref="H9:H86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48:G1048576 G8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:G47"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77" fitToHeight="0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10082022 -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2022-08-09T22:54:49Z</cp:lastPrinted>
  <dcterms:created xsi:type="dcterms:W3CDTF">2016-03-11T05:58:01Z</dcterms:created>
  <dcterms:modified xsi:type="dcterms:W3CDTF">2022-08-09T22:55:02Z</dcterms:modified>
</cp:coreProperties>
</file>