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5A05AD29-3827-4FC5-B929-E3ED2D73FA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3009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30092022 - PREMIUM'!$A$7:$S$7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0" i="1" l="1"/>
  <c r="I50" i="1"/>
  <c r="J50" i="1" s="1"/>
  <c r="K50" i="1" s="1"/>
  <c r="L50" i="1" s="1"/>
  <c r="H45" i="1"/>
  <c r="I45" i="1"/>
  <c r="J45" i="1" s="1"/>
  <c r="K45" i="1" s="1"/>
  <c r="L45" i="1" s="1"/>
  <c r="H51" i="1"/>
  <c r="I51" i="1"/>
  <c r="J51" i="1" s="1"/>
  <c r="K51" i="1" s="1"/>
  <c r="L51" i="1" s="1"/>
  <c r="H53" i="1"/>
  <c r="I53" i="1"/>
  <c r="J53" i="1" s="1"/>
  <c r="K53" i="1" s="1"/>
  <c r="L53" i="1" s="1"/>
  <c r="H47" i="1"/>
  <c r="I47" i="1"/>
  <c r="J47" i="1" s="1"/>
  <c r="K47" i="1" s="1"/>
  <c r="L47" i="1" s="1"/>
  <c r="H52" i="1"/>
  <c r="I52" i="1"/>
  <c r="J52" i="1" s="1"/>
  <c r="K52" i="1" s="1"/>
  <c r="L52" i="1" s="1"/>
  <c r="H49" i="1"/>
  <c r="I49" i="1"/>
  <c r="J49" i="1" s="1"/>
  <c r="K49" i="1" s="1"/>
  <c r="L49" i="1" s="1"/>
  <c r="H60" i="1"/>
  <c r="I60" i="1"/>
  <c r="J60" i="1" s="1"/>
  <c r="K60" i="1" s="1"/>
  <c r="L60" i="1" s="1"/>
  <c r="H63" i="1"/>
  <c r="I63" i="1"/>
  <c r="J63" i="1" s="1"/>
  <c r="K63" i="1" s="1"/>
  <c r="L63" i="1" s="1"/>
  <c r="H62" i="1"/>
  <c r="I62" i="1"/>
  <c r="J62" i="1"/>
  <c r="K62" i="1" s="1"/>
  <c r="L62" i="1" s="1"/>
  <c r="H55" i="1"/>
  <c r="I55" i="1"/>
  <c r="J55" i="1" s="1"/>
  <c r="K55" i="1" s="1"/>
  <c r="L55" i="1" s="1"/>
  <c r="H57" i="1"/>
  <c r="I57" i="1"/>
  <c r="J57" i="1" s="1"/>
  <c r="K57" i="1" s="1"/>
  <c r="L57" i="1" s="1"/>
  <c r="H56" i="1"/>
  <c r="I56" i="1"/>
  <c r="J56" i="1" s="1"/>
  <c r="K56" i="1" s="1"/>
  <c r="L56" i="1" s="1"/>
  <c r="H58" i="1"/>
  <c r="I58" i="1"/>
  <c r="J58" i="1" s="1"/>
  <c r="K58" i="1" s="1"/>
  <c r="L58" i="1" s="1"/>
  <c r="H64" i="1"/>
  <c r="I64" i="1"/>
  <c r="J64" i="1" s="1"/>
  <c r="K64" i="1" s="1"/>
  <c r="L64" i="1" s="1"/>
  <c r="H61" i="1"/>
  <c r="I61" i="1"/>
  <c r="J61" i="1" s="1"/>
  <c r="K61" i="1" s="1"/>
  <c r="L61" i="1" s="1"/>
  <c r="H59" i="1"/>
  <c r="I59" i="1"/>
  <c r="J59" i="1" s="1"/>
  <c r="K59" i="1" s="1"/>
  <c r="L59" i="1" s="1"/>
  <c r="H70" i="1"/>
  <c r="I70" i="1"/>
  <c r="J70" i="1" s="1"/>
  <c r="K70" i="1" s="1"/>
  <c r="L70" i="1" s="1"/>
  <c r="H66" i="1"/>
  <c r="I66" i="1"/>
  <c r="J66" i="1" s="1"/>
  <c r="K66" i="1" s="1"/>
  <c r="L66" i="1" s="1"/>
  <c r="H73" i="1"/>
  <c r="I73" i="1"/>
  <c r="J73" i="1" s="1"/>
  <c r="K73" i="1" s="1"/>
  <c r="L73" i="1" s="1"/>
  <c r="H69" i="1"/>
  <c r="I69" i="1"/>
  <c r="J69" i="1" s="1"/>
  <c r="K69" i="1" s="1"/>
  <c r="L69" i="1" s="1"/>
  <c r="H68" i="1"/>
  <c r="I68" i="1"/>
  <c r="J68" i="1" s="1"/>
  <c r="K68" i="1" s="1"/>
  <c r="L68" i="1" s="1"/>
  <c r="H72" i="1"/>
  <c r="I72" i="1"/>
  <c r="J72" i="1" s="1"/>
  <c r="K72" i="1" s="1"/>
  <c r="L72" i="1" s="1"/>
  <c r="H71" i="1"/>
  <c r="I71" i="1"/>
  <c r="J71" i="1" s="1"/>
  <c r="K71" i="1" s="1"/>
  <c r="L71" i="1" s="1"/>
  <c r="H67" i="1"/>
  <c r="I67" i="1"/>
  <c r="J67" i="1" s="1"/>
  <c r="K67" i="1" s="1"/>
  <c r="L67" i="1" s="1"/>
  <c r="H74" i="1"/>
  <c r="I74" i="1"/>
  <c r="J74" i="1" s="1"/>
  <c r="K74" i="1" s="1"/>
  <c r="L74" i="1" s="1"/>
  <c r="H75" i="1"/>
  <c r="I75" i="1"/>
  <c r="J75" i="1" s="1"/>
  <c r="K75" i="1" s="1"/>
  <c r="L75" i="1" s="1"/>
  <c r="H81" i="1"/>
  <c r="I81" i="1"/>
  <c r="J81" i="1" s="1"/>
  <c r="K81" i="1" s="1"/>
  <c r="L81" i="1" s="1"/>
  <c r="H80" i="1"/>
  <c r="I80" i="1"/>
  <c r="J80" i="1" s="1"/>
  <c r="K80" i="1" s="1"/>
  <c r="L80" i="1" s="1"/>
  <c r="H78" i="1"/>
  <c r="I78" i="1"/>
  <c r="J78" i="1" s="1"/>
  <c r="K78" i="1" s="1"/>
  <c r="L78" i="1" s="1"/>
  <c r="H84" i="1"/>
  <c r="I84" i="1"/>
  <c r="J84" i="1" s="1"/>
  <c r="K84" i="1" s="1"/>
  <c r="L84" i="1" s="1"/>
  <c r="H82" i="1"/>
  <c r="I82" i="1"/>
  <c r="J82" i="1" s="1"/>
  <c r="K82" i="1" s="1"/>
  <c r="L82" i="1" s="1"/>
  <c r="H77" i="1"/>
  <c r="I77" i="1"/>
  <c r="J77" i="1" s="1"/>
  <c r="K77" i="1" s="1"/>
  <c r="L77" i="1" s="1"/>
  <c r="H83" i="1"/>
  <c r="I83" i="1"/>
  <c r="J83" i="1" s="1"/>
  <c r="K83" i="1" s="1"/>
  <c r="L83" i="1" s="1"/>
  <c r="H79" i="1"/>
  <c r="I79" i="1"/>
  <c r="J79" i="1" s="1"/>
  <c r="K79" i="1" s="1"/>
  <c r="L79" i="1"/>
  <c r="H94" i="1"/>
  <c r="I94" i="1"/>
  <c r="J94" i="1" s="1"/>
  <c r="K94" i="1" s="1"/>
  <c r="L94" i="1" s="1"/>
  <c r="H92" i="1"/>
  <c r="I92" i="1"/>
  <c r="J92" i="1" s="1"/>
  <c r="K92" i="1" s="1"/>
  <c r="L92" i="1" s="1"/>
  <c r="H89" i="1"/>
  <c r="I89" i="1"/>
  <c r="J89" i="1" s="1"/>
  <c r="K89" i="1" s="1"/>
  <c r="L89" i="1" s="1"/>
  <c r="H95" i="1"/>
  <c r="I95" i="1"/>
  <c r="J95" i="1" s="1"/>
  <c r="K95" i="1" s="1"/>
  <c r="L95" i="1" s="1"/>
  <c r="H93" i="1"/>
  <c r="I93" i="1"/>
  <c r="J93" i="1" s="1"/>
  <c r="K93" i="1" s="1"/>
  <c r="L93" i="1" s="1"/>
  <c r="H86" i="1"/>
  <c r="I86" i="1"/>
  <c r="J86" i="1" s="1"/>
  <c r="K86" i="1" s="1"/>
  <c r="L86" i="1" s="1"/>
  <c r="H91" i="1"/>
  <c r="I91" i="1"/>
  <c r="J91" i="1" s="1"/>
  <c r="K91" i="1" s="1"/>
  <c r="L91" i="1" s="1"/>
  <c r="H87" i="1"/>
  <c r="I87" i="1"/>
  <c r="J87" i="1" s="1"/>
  <c r="K87" i="1" s="1"/>
  <c r="L87" i="1" s="1"/>
  <c r="H90" i="1"/>
  <c r="I90" i="1"/>
  <c r="J90" i="1" s="1"/>
  <c r="K90" i="1" s="1"/>
  <c r="L90" i="1" s="1"/>
  <c r="H88" i="1"/>
  <c r="I88" i="1"/>
  <c r="J88" i="1" s="1"/>
  <c r="K88" i="1" s="1"/>
  <c r="L88" i="1" s="1"/>
  <c r="H31" i="1"/>
  <c r="I31" i="1"/>
  <c r="J31" i="1" s="1"/>
  <c r="K31" i="1" s="1"/>
  <c r="L31" i="1" s="1"/>
  <c r="H30" i="1"/>
  <c r="I30" i="1"/>
  <c r="J30" i="1" s="1"/>
  <c r="K30" i="1" s="1"/>
  <c r="L30" i="1" s="1"/>
  <c r="H38" i="1"/>
  <c r="I38" i="1"/>
  <c r="J38" i="1" s="1"/>
  <c r="K38" i="1" s="1"/>
  <c r="L38" i="1" s="1"/>
  <c r="H39" i="1"/>
  <c r="I39" i="1"/>
  <c r="J39" i="1" s="1"/>
  <c r="K39" i="1" s="1"/>
  <c r="L39" i="1" s="1"/>
  <c r="H37" i="1"/>
  <c r="I37" i="1"/>
  <c r="J37" i="1" s="1"/>
  <c r="K37" i="1" s="1"/>
  <c r="L37" i="1" s="1"/>
  <c r="H34" i="1"/>
  <c r="I34" i="1"/>
  <c r="J34" i="1" s="1"/>
  <c r="K34" i="1" s="1"/>
  <c r="L34" i="1" s="1"/>
  <c r="H33" i="1"/>
  <c r="I33" i="1"/>
  <c r="J33" i="1" s="1"/>
  <c r="K33" i="1" s="1"/>
  <c r="L33" i="1" s="1"/>
  <c r="H35" i="1"/>
  <c r="I35" i="1"/>
  <c r="J35" i="1" s="1"/>
  <c r="K35" i="1" s="1"/>
  <c r="L35" i="1" s="1"/>
  <c r="H41" i="1"/>
  <c r="I41" i="1"/>
  <c r="J41" i="1" s="1"/>
  <c r="K41" i="1" s="1"/>
  <c r="L41" i="1" s="1"/>
  <c r="H40" i="1"/>
  <c r="I40" i="1"/>
  <c r="J40" i="1" s="1"/>
  <c r="K40" i="1" s="1"/>
  <c r="L40" i="1" s="1"/>
  <c r="H36" i="1"/>
  <c r="I36" i="1"/>
  <c r="J36" i="1" s="1"/>
  <c r="K36" i="1" s="1"/>
  <c r="L36" i="1" s="1"/>
  <c r="H42" i="1"/>
  <c r="I42" i="1"/>
  <c r="J42" i="1" s="1"/>
  <c r="K42" i="1" s="1"/>
  <c r="L42" i="1" s="1"/>
  <c r="H48" i="1"/>
  <c r="I48" i="1"/>
  <c r="J48" i="1" s="1"/>
  <c r="K48" i="1" s="1"/>
  <c r="L48" i="1" s="1"/>
  <c r="H44" i="1"/>
  <c r="I44" i="1"/>
  <c r="J44" i="1" s="1"/>
  <c r="K44" i="1" s="1"/>
  <c r="L44" i="1" s="1"/>
  <c r="H46" i="1"/>
  <c r="I46" i="1"/>
  <c r="J46" i="1" s="1"/>
  <c r="K46" i="1" s="1"/>
  <c r="L46" i="1" s="1"/>
  <c r="H12" i="1"/>
  <c r="I12" i="1"/>
  <c r="J12" i="1" s="1"/>
  <c r="K12" i="1" s="1"/>
  <c r="L12" i="1" s="1"/>
  <c r="H9" i="1"/>
  <c r="I9" i="1"/>
  <c r="J9" i="1" s="1"/>
  <c r="K9" i="1" s="1"/>
  <c r="L9" i="1" s="1"/>
  <c r="H8" i="1"/>
  <c r="I8" i="1"/>
  <c r="J8" i="1" s="1"/>
  <c r="K8" i="1" s="1"/>
  <c r="L8" i="1" s="1"/>
  <c r="H22" i="1"/>
  <c r="I22" i="1"/>
  <c r="J22" i="1" s="1"/>
  <c r="K22" i="1" s="1"/>
  <c r="L22" i="1" s="1"/>
  <c r="H19" i="1"/>
  <c r="I19" i="1"/>
  <c r="J19" i="1" s="1"/>
  <c r="K19" i="1" s="1"/>
  <c r="L19" i="1" s="1"/>
  <c r="H16" i="1"/>
  <c r="I16" i="1"/>
  <c r="J16" i="1" s="1"/>
  <c r="K16" i="1" s="1"/>
  <c r="L16" i="1" s="1"/>
  <c r="H17" i="1"/>
  <c r="I17" i="1"/>
  <c r="J17" i="1" s="1"/>
  <c r="K17" i="1" s="1"/>
  <c r="L17" i="1" s="1"/>
  <c r="H18" i="1"/>
  <c r="I18" i="1"/>
  <c r="J18" i="1" s="1"/>
  <c r="K18" i="1" s="1"/>
  <c r="L18" i="1" s="1"/>
  <c r="H20" i="1"/>
  <c r="I20" i="1"/>
  <c r="J20" i="1" s="1"/>
  <c r="K20" i="1" s="1"/>
  <c r="L20" i="1" s="1"/>
  <c r="H21" i="1"/>
  <c r="I21" i="1"/>
  <c r="J21" i="1" s="1"/>
  <c r="K21" i="1" s="1"/>
  <c r="L21" i="1" s="1"/>
  <c r="H28" i="1"/>
  <c r="I28" i="1"/>
  <c r="J28" i="1" s="1"/>
  <c r="K28" i="1" s="1"/>
  <c r="L28" i="1" s="1"/>
  <c r="H27" i="1"/>
  <c r="I27" i="1"/>
  <c r="J27" i="1" s="1"/>
  <c r="K27" i="1" s="1"/>
  <c r="L27" i="1" s="1"/>
  <c r="H24" i="1"/>
  <c r="I24" i="1"/>
  <c r="J24" i="1" s="1"/>
  <c r="K24" i="1" s="1"/>
  <c r="L24" i="1" s="1"/>
  <c r="H29" i="1"/>
  <c r="I29" i="1"/>
  <c r="J29" i="1" s="1"/>
  <c r="K29" i="1" s="1"/>
  <c r="L29" i="1" s="1"/>
  <c r="H26" i="1"/>
  <c r="I26" i="1"/>
  <c r="J26" i="1" s="1"/>
  <c r="K26" i="1" s="1"/>
  <c r="L26" i="1" s="1"/>
  <c r="H25" i="1"/>
  <c r="I25" i="1"/>
  <c r="J25" i="1" s="1"/>
  <c r="K25" i="1" s="1"/>
  <c r="L25" i="1" s="1"/>
  <c r="H13" i="1"/>
  <c r="I13" i="1"/>
  <c r="J13" i="1" s="1"/>
  <c r="K13" i="1" s="1"/>
  <c r="L13" i="1" s="1"/>
  <c r="H10" i="1"/>
  <c r="I10" i="1"/>
  <c r="J10" i="1" s="1"/>
  <c r="K10" i="1" s="1"/>
  <c r="L10" i="1" s="1"/>
  <c r="H11" i="1"/>
  <c r="I11" i="1"/>
  <c r="J11" i="1" s="1"/>
  <c r="K11" i="1" s="1"/>
  <c r="L11" i="1" s="1"/>
  <c r="H14" i="1"/>
  <c r="I14" i="1"/>
  <c r="J14" i="1" s="1"/>
  <c r="K14" i="1" s="1"/>
  <c r="L14" i="1" s="1"/>
  <c r="M20" i="1" l="1"/>
  <c r="M60" i="1"/>
  <c r="N60" i="1" s="1"/>
  <c r="O60" i="1" s="1"/>
  <c r="P60" i="1" s="1"/>
  <c r="M62" i="1"/>
  <c r="N62" i="1" s="1"/>
  <c r="O62" i="1" s="1"/>
  <c r="P62" i="1" s="1"/>
  <c r="M64" i="1"/>
  <c r="N64" i="1" s="1"/>
  <c r="O64" i="1" s="1"/>
  <c r="P64" i="1" s="1"/>
  <c r="M59" i="1"/>
  <c r="N59" i="1" s="1"/>
  <c r="O59" i="1" s="1"/>
  <c r="P59" i="1" s="1"/>
  <c r="M55" i="1"/>
  <c r="N55" i="1" s="1"/>
  <c r="O55" i="1" s="1"/>
  <c r="P55" i="1" s="1"/>
  <c r="M56" i="1"/>
  <c r="N56" i="1" s="1"/>
  <c r="O56" i="1" s="1"/>
  <c r="P56" i="1" s="1"/>
  <c r="M63" i="1"/>
  <c r="N63" i="1" s="1"/>
  <c r="O63" i="1" s="1"/>
  <c r="P63" i="1" s="1"/>
  <c r="M61" i="1"/>
  <c r="N61" i="1" s="1"/>
  <c r="O61" i="1" s="1"/>
  <c r="P61" i="1" s="1"/>
  <c r="M57" i="1"/>
  <c r="N57" i="1" s="1"/>
  <c r="O57" i="1" s="1"/>
  <c r="P57" i="1" s="1"/>
  <c r="M58" i="1"/>
  <c r="N58" i="1" s="1"/>
  <c r="O58" i="1" s="1"/>
  <c r="P58" i="1" s="1"/>
  <c r="M92" i="1"/>
  <c r="N92" i="1" s="1"/>
  <c r="O92" i="1" s="1"/>
  <c r="P92" i="1" s="1"/>
  <c r="M86" i="1"/>
  <c r="N86" i="1" s="1"/>
  <c r="O86" i="1" s="1"/>
  <c r="P86" i="1" s="1"/>
  <c r="M95" i="1"/>
  <c r="N95" i="1" s="1"/>
  <c r="O95" i="1" s="1"/>
  <c r="P95" i="1" s="1"/>
  <c r="M88" i="1"/>
  <c r="N88" i="1" s="1"/>
  <c r="O88" i="1" s="1"/>
  <c r="P88" i="1" s="1"/>
  <c r="M87" i="1"/>
  <c r="N87" i="1" s="1"/>
  <c r="O87" i="1" s="1"/>
  <c r="P87" i="1" s="1"/>
  <c r="M94" i="1"/>
  <c r="N94" i="1" s="1"/>
  <c r="O94" i="1" s="1"/>
  <c r="P94" i="1" s="1"/>
  <c r="M89" i="1"/>
  <c r="N89" i="1" s="1"/>
  <c r="O89" i="1" s="1"/>
  <c r="P89" i="1" s="1"/>
  <c r="M93" i="1"/>
  <c r="N93" i="1" s="1"/>
  <c r="O93" i="1" s="1"/>
  <c r="P93" i="1" s="1"/>
  <c r="M91" i="1"/>
  <c r="N91" i="1" s="1"/>
  <c r="O91" i="1" s="1"/>
  <c r="P91" i="1" s="1"/>
  <c r="M90" i="1"/>
  <c r="N90" i="1" s="1"/>
  <c r="O90" i="1" s="1"/>
  <c r="P90" i="1" s="1"/>
  <c r="M49" i="1"/>
  <c r="N49" i="1" s="1"/>
  <c r="O49" i="1" s="1"/>
  <c r="P49" i="1" s="1"/>
  <c r="M47" i="1"/>
  <c r="N47" i="1" s="1"/>
  <c r="O47" i="1" s="1"/>
  <c r="P47" i="1" s="1"/>
  <c r="M52" i="1"/>
  <c r="N52" i="1" s="1"/>
  <c r="O52" i="1" s="1"/>
  <c r="P52" i="1" s="1"/>
  <c r="M83" i="1"/>
  <c r="N83" i="1" s="1"/>
  <c r="O83" i="1" s="1"/>
  <c r="P83" i="1" s="1"/>
  <c r="M81" i="1"/>
  <c r="N81" i="1" s="1"/>
  <c r="O81" i="1" s="1"/>
  <c r="P81" i="1" s="1"/>
  <c r="M70" i="1"/>
  <c r="N70" i="1" s="1"/>
  <c r="O70" i="1" s="1"/>
  <c r="P70" i="1" s="1"/>
  <c r="M73" i="1"/>
  <c r="N73" i="1" s="1"/>
  <c r="O73" i="1" s="1"/>
  <c r="P73" i="1" s="1"/>
  <c r="M74" i="1"/>
  <c r="N74" i="1" s="1"/>
  <c r="O74" i="1" s="1"/>
  <c r="P74" i="1" s="1"/>
  <c r="M68" i="1"/>
  <c r="N68" i="1" s="1"/>
  <c r="O68" i="1" s="1"/>
  <c r="P68" i="1" s="1"/>
  <c r="M66" i="1"/>
  <c r="N66" i="1" s="1"/>
  <c r="O66" i="1" s="1"/>
  <c r="P66" i="1" s="1"/>
  <c r="M75" i="1"/>
  <c r="N75" i="1" s="1"/>
  <c r="O75" i="1" s="1"/>
  <c r="P75" i="1" s="1"/>
  <c r="M71" i="1"/>
  <c r="N71" i="1" s="1"/>
  <c r="O71" i="1" s="1"/>
  <c r="P71" i="1" s="1"/>
  <c r="M67" i="1"/>
  <c r="N67" i="1" s="1"/>
  <c r="O67" i="1" s="1"/>
  <c r="P67" i="1" s="1"/>
  <c r="M69" i="1"/>
  <c r="N69" i="1" s="1"/>
  <c r="O69" i="1" s="1"/>
  <c r="P69" i="1" s="1"/>
  <c r="M72" i="1"/>
  <c r="N72" i="1" s="1"/>
  <c r="O72" i="1" s="1"/>
  <c r="P72" i="1" s="1"/>
  <c r="M82" i="1"/>
  <c r="N82" i="1" s="1"/>
  <c r="O82" i="1" s="1"/>
  <c r="P82" i="1" s="1"/>
  <c r="M80" i="1"/>
  <c r="N80" i="1" s="1"/>
  <c r="O80" i="1" s="1"/>
  <c r="P80" i="1" s="1"/>
  <c r="M79" i="1"/>
  <c r="N79" i="1" s="1"/>
  <c r="O79" i="1" s="1"/>
  <c r="P79" i="1" s="1"/>
  <c r="M84" i="1"/>
  <c r="N84" i="1" s="1"/>
  <c r="O84" i="1" s="1"/>
  <c r="P84" i="1" s="1"/>
  <c r="M77" i="1"/>
  <c r="N77" i="1" s="1"/>
  <c r="O77" i="1" s="1"/>
  <c r="P77" i="1" s="1"/>
  <c r="M78" i="1"/>
  <c r="N78" i="1" s="1"/>
  <c r="O78" i="1" s="1"/>
  <c r="P78" i="1" s="1"/>
  <c r="M45" i="1"/>
  <c r="N45" i="1" s="1"/>
  <c r="O45" i="1" s="1"/>
  <c r="P45" i="1" s="1"/>
  <c r="M50" i="1"/>
  <c r="N50" i="1" s="1"/>
  <c r="O50" i="1" s="1"/>
  <c r="P50" i="1" s="1"/>
  <c r="M53" i="1"/>
  <c r="N53" i="1" s="1"/>
  <c r="O53" i="1" s="1"/>
  <c r="P53" i="1" s="1"/>
  <c r="M51" i="1"/>
  <c r="N51" i="1" s="1"/>
  <c r="O51" i="1" s="1"/>
  <c r="P51" i="1" s="1"/>
  <c r="M35" i="1"/>
  <c r="N35" i="1" s="1"/>
  <c r="O35" i="1" s="1"/>
  <c r="P35" i="1" s="1"/>
  <c r="M36" i="1"/>
  <c r="N36" i="1" s="1"/>
  <c r="O36" i="1" s="1"/>
  <c r="P36" i="1" s="1"/>
  <c r="M44" i="1"/>
  <c r="N44" i="1" s="1"/>
  <c r="O44" i="1" s="1"/>
  <c r="P44" i="1" s="1"/>
  <c r="M40" i="1"/>
  <c r="N40" i="1" s="1"/>
  <c r="O40" i="1" s="1"/>
  <c r="P40" i="1" s="1"/>
  <c r="M48" i="1"/>
  <c r="N48" i="1" s="1"/>
  <c r="O48" i="1" s="1"/>
  <c r="P48" i="1" s="1"/>
  <c r="M33" i="1"/>
  <c r="N33" i="1" s="1"/>
  <c r="O33" i="1" s="1"/>
  <c r="P33" i="1" s="1"/>
  <c r="M41" i="1"/>
  <c r="N41" i="1" s="1"/>
  <c r="O41" i="1" s="1"/>
  <c r="P41" i="1" s="1"/>
  <c r="M42" i="1"/>
  <c r="N42" i="1" s="1"/>
  <c r="O42" i="1" s="1"/>
  <c r="P42" i="1" s="1"/>
  <c r="M46" i="1"/>
  <c r="N46" i="1" s="1"/>
  <c r="O46" i="1" s="1"/>
  <c r="P46" i="1" s="1"/>
  <c r="M30" i="1"/>
  <c r="N30" i="1" s="1"/>
  <c r="O30" i="1" s="1"/>
  <c r="P30" i="1" s="1"/>
  <c r="M37" i="1"/>
  <c r="N37" i="1" s="1"/>
  <c r="O37" i="1" s="1"/>
  <c r="P37" i="1" s="1"/>
  <c r="M31" i="1"/>
  <c r="N31" i="1" s="1"/>
  <c r="O31" i="1" s="1"/>
  <c r="P31" i="1" s="1"/>
  <c r="M39" i="1"/>
  <c r="N39" i="1" s="1"/>
  <c r="O39" i="1" s="1"/>
  <c r="P39" i="1" s="1"/>
  <c r="M38" i="1"/>
  <c r="N38" i="1" s="1"/>
  <c r="O38" i="1" s="1"/>
  <c r="P38" i="1" s="1"/>
  <c r="M34" i="1"/>
  <c r="N34" i="1" s="1"/>
  <c r="O34" i="1" s="1"/>
  <c r="P34" i="1" s="1"/>
  <c r="M12" i="1"/>
  <c r="N12" i="1" s="1"/>
  <c r="O12" i="1" s="1"/>
  <c r="P12" i="1" s="1"/>
  <c r="M8" i="1"/>
  <c r="N8" i="1" s="1"/>
  <c r="O8" i="1" s="1"/>
  <c r="P8" i="1" s="1"/>
  <c r="M9" i="1"/>
  <c r="N9" i="1" s="1"/>
  <c r="O9" i="1" s="1"/>
  <c r="P9" i="1" s="1"/>
  <c r="M19" i="1"/>
  <c r="N19" i="1" s="1"/>
  <c r="O19" i="1" s="1"/>
  <c r="P19" i="1" s="1"/>
  <c r="M18" i="1"/>
  <c r="N18" i="1" s="1"/>
  <c r="O18" i="1" s="1"/>
  <c r="P18" i="1" s="1"/>
  <c r="M17" i="1"/>
  <c r="N17" i="1" s="1"/>
  <c r="O17" i="1" s="1"/>
  <c r="P17" i="1" s="1"/>
  <c r="M22" i="1"/>
  <c r="N22" i="1" s="1"/>
  <c r="O22" i="1" s="1"/>
  <c r="P22" i="1" s="1"/>
  <c r="M16" i="1"/>
  <c r="N16" i="1" s="1"/>
  <c r="O16" i="1" s="1"/>
  <c r="P16" i="1" s="1"/>
  <c r="M25" i="1"/>
  <c r="N25" i="1" s="1"/>
  <c r="O25" i="1" s="1"/>
  <c r="P25" i="1" s="1"/>
  <c r="M29" i="1"/>
  <c r="N29" i="1" s="1"/>
  <c r="O29" i="1" s="1"/>
  <c r="P29" i="1" s="1"/>
  <c r="M21" i="1"/>
  <c r="N21" i="1" s="1"/>
  <c r="O21" i="1" s="1"/>
  <c r="P21" i="1" s="1"/>
  <c r="M28" i="1"/>
  <c r="N28" i="1" s="1"/>
  <c r="O28" i="1" s="1"/>
  <c r="P28" i="1" s="1"/>
  <c r="M26" i="1"/>
  <c r="N26" i="1" s="1"/>
  <c r="O26" i="1" s="1"/>
  <c r="P26" i="1" s="1"/>
  <c r="M27" i="1"/>
  <c r="N27" i="1" s="1"/>
  <c r="O27" i="1" s="1"/>
  <c r="P27" i="1" s="1"/>
  <c r="N20" i="1"/>
  <c r="O20" i="1" s="1"/>
  <c r="P20" i="1" s="1"/>
  <c r="M24" i="1"/>
  <c r="N24" i="1" s="1"/>
  <c r="O24" i="1" s="1"/>
  <c r="P24" i="1" s="1"/>
  <c r="M13" i="1"/>
  <c r="N13" i="1" s="1"/>
  <c r="O13" i="1" s="1"/>
  <c r="P13" i="1" s="1"/>
  <c r="M14" i="1"/>
  <c r="N14" i="1" s="1"/>
  <c r="O14" i="1" s="1"/>
  <c r="P14" i="1" s="1"/>
  <c r="M10" i="1"/>
  <c r="N10" i="1" s="1"/>
  <c r="O10" i="1" s="1"/>
  <c r="P10" i="1" s="1"/>
  <c r="M11" i="1"/>
  <c r="N11" i="1" s="1"/>
  <c r="O11" i="1" s="1"/>
  <c r="P11" i="1" s="1"/>
  <c r="Q74" i="1" l="1"/>
  <c r="R74" i="1" s="1"/>
  <c r="S74" i="1" s="1"/>
  <c r="Q90" i="1"/>
  <c r="R90" i="1" s="1"/>
  <c r="S90" i="1" s="1"/>
  <c r="Q73" i="1"/>
  <c r="R73" i="1" s="1"/>
  <c r="S73" i="1" s="1"/>
  <c r="Q81" i="1"/>
  <c r="R81" i="1" s="1"/>
  <c r="S81" i="1" s="1"/>
  <c r="Q93" i="1"/>
  <c r="R93" i="1" s="1"/>
  <c r="S93" i="1" s="1"/>
  <c r="Q61" i="1"/>
  <c r="R61" i="1" s="1"/>
  <c r="S61" i="1" s="1"/>
  <c r="Q58" i="1"/>
  <c r="R58" i="1" s="1"/>
  <c r="S58" i="1" s="1"/>
  <c r="Q53" i="1"/>
  <c r="R53" i="1" s="1"/>
  <c r="S53" i="1" s="1"/>
  <c r="Q84" i="1"/>
  <c r="R84" i="1" s="1"/>
  <c r="S84" i="1" s="1"/>
  <c r="Q89" i="1"/>
  <c r="R89" i="1" s="1"/>
  <c r="S89" i="1" s="1"/>
  <c r="Q79" i="1"/>
  <c r="R79" i="1" s="1"/>
  <c r="S79" i="1" s="1"/>
  <c r="Q72" i="1"/>
  <c r="R72" i="1" s="1"/>
  <c r="S72" i="1" s="1"/>
  <c r="Q83" i="1"/>
  <c r="R83" i="1" s="1"/>
  <c r="S83" i="1" s="1"/>
  <c r="Q94" i="1"/>
  <c r="R94" i="1" s="1"/>
  <c r="S94" i="1" s="1"/>
  <c r="Q63" i="1"/>
  <c r="R63" i="1" s="1"/>
  <c r="S63" i="1" s="1"/>
  <c r="Q50" i="1"/>
  <c r="R50" i="1" s="1"/>
  <c r="S50" i="1" s="1"/>
  <c r="Q56" i="1"/>
  <c r="R56" i="1" s="1"/>
  <c r="S56" i="1" s="1"/>
  <c r="Q87" i="1"/>
  <c r="R87" i="1" s="1"/>
  <c r="S87" i="1" s="1"/>
  <c r="Q45" i="1"/>
  <c r="R45" i="1" s="1"/>
  <c r="S45" i="1" s="1"/>
  <c r="Q82" i="1"/>
  <c r="R82" i="1" s="1"/>
  <c r="S82" i="1" s="1"/>
  <c r="Q77" i="1"/>
  <c r="R77" i="1" s="1"/>
  <c r="S77" i="1" s="1"/>
  <c r="Q86" i="1"/>
  <c r="R86" i="1" s="1"/>
  <c r="S86" i="1" s="1"/>
  <c r="Q47" i="1"/>
  <c r="R47" i="1" s="1"/>
  <c r="S47" i="1" s="1"/>
  <c r="Q66" i="1"/>
  <c r="R66" i="1" s="1"/>
  <c r="S66" i="1" s="1"/>
  <c r="Q60" i="1"/>
  <c r="R60" i="1" s="1"/>
  <c r="S60" i="1" s="1"/>
  <c r="Q68" i="1"/>
  <c r="R68" i="1" s="1"/>
  <c r="S68" i="1" s="1"/>
  <c r="Q78" i="1"/>
  <c r="R78" i="1" s="1"/>
  <c r="S78" i="1" s="1"/>
  <c r="Q69" i="1"/>
  <c r="R69" i="1" s="1"/>
  <c r="S69" i="1" s="1"/>
  <c r="Q49" i="1"/>
  <c r="R49" i="1" s="1"/>
  <c r="S49" i="1" s="1"/>
  <c r="Q70" i="1"/>
  <c r="R70" i="1" s="1"/>
  <c r="S70" i="1" s="1"/>
  <c r="Q71" i="1"/>
  <c r="R71" i="1" s="1"/>
  <c r="S71" i="1" s="1"/>
  <c r="Q64" i="1"/>
  <c r="R64" i="1" s="1"/>
  <c r="S64" i="1" s="1"/>
  <c r="Q75" i="1"/>
  <c r="R75" i="1" s="1"/>
  <c r="S75" i="1" s="1"/>
  <c r="Q57" i="1"/>
  <c r="R57" i="1" s="1"/>
  <c r="S57" i="1" s="1"/>
  <c r="Q55" i="1"/>
  <c r="R55" i="1" s="1"/>
  <c r="S55" i="1" s="1"/>
  <c r="Q95" i="1"/>
  <c r="R95" i="1" s="1"/>
  <c r="S95" i="1" s="1"/>
  <c r="Q92" i="1"/>
  <c r="R92" i="1" s="1"/>
  <c r="S92" i="1" s="1"/>
  <c r="Q52" i="1"/>
  <c r="R52" i="1" s="1"/>
  <c r="S52" i="1" s="1"/>
  <c r="Q62" i="1"/>
  <c r="R62" i="1" s="1"/>
  <c r="S62" i="1" s="1"/>
  <c r="Q51" i="1"/>
  <c r="R51" i="1" s="1"/>
  <c r="S51" i="1" s="1"/>
  <c r="Q67" i="1"/>
  <c r="R67" i="1" s="1"/>
  <c r="S67" i="1" s="1"/>
  <c r="Q88" i="1"/>
  <c r="R88" i="1" s="1"/>
  <c r="S88" i="1" s="1"/>
  <c r="Q80" i="1"/>
  <c r="R80" i="1" s="1"/>
  <c r="S80" i="1" s="1"/>
  <c r="Q91" i="1"/>
  <c r="R91" i="1" s="1"/>
  <c r="S91" i="1" s="1"/>
  <c r="Q59" i="1"/>
  <c r="R59" i="1" s="1"/>
  <c r="S59" i="1" s="1"/>
  <c r="Q46" i="1"/>
  <c r="R46" i="1" s="1"/>
  <c r="S46" i="1" s="1"/>
  <c r="Q30" i="1"/>
  <c r="R30" i="1" s="1"/>
  <c r="S30" i="1" s="1"/>
  <c r="Q42" i="1"/>
  <c r="R42" i="1" s="1"/>
  <c r="S42" i="1" s="1"/>
  <c r="Q41" i="1"/>
  <c r="R41" i="1" s="1"/>
  <c r="S41" i="1" s="1"/>
  <c r="Q40" i="1"/>
  <c r="R40" i="1" s="1"/>
  <c r="S40" i="1" s="1"/>
  <c r="Q38" i="1"/>
  <c r="R38" i="1" s="1"/>
  <c r="S38" i="1" s="1"/>
  <c r="Q44" i="1"/>
  <c r="R44" i="1" s="1"/>
  <c r="S44" i="1" s="1"/>
  <c r="Q34" i="1"/>
  <c r="R34" i="1" s="1"/>
  <c r="S34" i="1" s="1"/>
  <c r="Q36" i="1"/>
  <c r="R36" i="1" s="1"/>
  <c r="S36" i="1" s="1"/>
  <c r="Q39" i="1"/>
  <c r="R39" i="1" s="1"/>
  <c r="S39" i="1" s="1"/>
  <c r="Q48" i="1"/>
  <c r="R48" i="1" s="1"/>
  <c r="S48" i="1" s="1"/>
  <c r="Q37" i="1"/>
  <c r="R37" i="1" s="1"/>
  <c r="S37" i="1" s="1"/>
  <c r="Q33" i="1"/>
  <c r="R33" i="1" s="1"/>
  <c r="S33" i="1" s="1"/>
  <c r="Q35" i="1"/>
  <c r="R35" i="1" s="1"/>
  <c r="S35" i="1" s="1"/>
  <c r="Q31" i="1"/>
  <c r="R31" i="1" s="1"/>
  <c r="S31" i="1" s="1"/>
  <c r="Q29" i="1"/>
  <c r="R29" i="1" s="1"/>
  <c r="S29" i="1" s="1"/>
  <c r="Q9" i="1"/>
  <c r="R9" i="1" s="1"/>
  <c r="S9" i="1" s="1"/>
  <c r="Q22" i="1"/>
  <c r="R22" i="1" s="1"/>
  <c r="S22" i="1" s="1"/>
  <c r="Q16" i="1"/>
  <c r="R16" i="1" s="1"/>
  <c r="S16" i="1" s="1"/>
  <c r="Q8" i="1"/>
  <c r="R8" i="1" s="1"/>
  <c r="S8" i="1" s="1"/>
  <c r="Q17" i="1"/>
  <c r="R17" i="1" s="1"/>
  <c r="S17" i="1" s="1"/>
  <c r="Q26" i="1"/>
  <c r="R26" i="1" s="1"/>
  <c r="S26" i="1" s="1"/>
  <c r="Q24" i="1"/>
  <c r="R24" i="1" s="1"/>
  <c r="S24" i="1" s="1"/>
  <c r="Q18" i="1"/>
  <c r="R18" i="1" s="1"/>
  <c r="S18" i="1" s="1"/>
  <c r="Q21" i="1"/>
  <c r="R21" i="1" s="1"/>
  <c r="S21" i="1" s="1"/>
  <c r="Q27" i="1"/>
  <c r="R27" i="1" s="1"/>
  <c r="S27" i="1" s="1"/>
  <c r="Q25" i="1"/>
  <c r="R25" i="1" s="1"/>
  <c r="S25" i="1" s="1"/>
  <c r="Q19" i="1"/>
  <c r="R19" i="1" s="1"/>
  <c r="S19" i="1" s="1"/>
  <c r="Q12" i="1"/>
  <c r="R12" i="1" s="1"/>
  <c r="S12" i="1" s="1"/>
  <c r="Q28" i="1"/>
  <c r="R28" i="1" s="1"/>
  <c r="S28" i="1" s="1"/>
  <c r="Q20" i="1"/>
  <c r="R20" i="1" s="1"/>
  <c r="S20" i="1" s="1"/>
  <c r="Q11" i="1"/>
  <c r="R11" i="1" s="1"/>
  <c r="S11" i="1" s="1"/>
  <c r="Q10" i="1"/>
  <c r="R10" i="1" s="1"/>
  <c r="S10" i="1" s="1"/>
  <c r="Q14" i="1"/>
  <c r="R14" i="1" s="1"/>
  <c r="S14" i="1" s="1"/>
  <c r="Q13" i="1"/>
  <c r="R13" i="1" s="1"/>
  <c r="S13" i="1" s="1"/>
</calcChain>
</file>

<file path=xl/sharedStrings.xml><?xml version="1.0" encoding="utf-8"?>
<sst xmlns="http://schemas.openxmlformats.org/spreadsheetml/2006/main" count="179" uniqueCount="100">
  <si>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</si>
  <si>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</si>
  <si>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</si>
  <si>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</si>
  <si>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</si>
  <si>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</si>
  <si>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</si>
  <si>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</si>
  <si>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</si>
  <si>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</si>
  <si>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</si>
  <si>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</si>
  <si>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</si>
  <si>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</si>
  <si>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</si>
  <si>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</si>
  <si>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</si>
  <si>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</si>
  <si>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</si>
  <si>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Foxy Cleopatra      </t>
  </si>
  <si>
    <t>Moonee Valley</t>
  </si>
  <si>
    <t xml:space="preserve">Federation Rocks    </t>
  </si>
  <si>
    <t xml:space="preserve">Final Overture      </t>
  </si>
  <si>
    <t xml:space="preserve">Peshwa              </t>
  </si>
  <si>
    <t xml:space="preserve">Black Samurai       </t>
  </si>
  <si>
    <t xml:space="preserve">Verifier            </t>
  </si>
  <si>
    <t xml:space="preserve">Born Hustler        </t>
  </si>
  <si>
    <t xml:space="preserve">Glassey Miss        </t>
  </si>
  <si>
    <t xml:space="preserve">Sharp Response      </t>
  </si>
  <si>
    <t xml:space="preserve">Savannah Cloud      </t>
  </si>
  <si>
    <t xml:space="preserve">I Am War            </t>
  </si>
  <si>
    <t xml:space="preserve">Dannys St Darci     </t>
  </si>
  <si>
    <t xml:space="preserve">Asymmetrical        </t>
  </si>
  <si>
    <t xml:space="preserve">Place Of Gold       </t>
  </si>
  <si>
    <t xml:space="preserve">El Gladiador        </t>
  </si>
  <si>
    <t xml:space="preserve">Corbulo             </t>
  </si>
  <si>
    <t xml:space="preserve">Keats               </t>
  </si>
  <si>
    <t xml:space="preserve">Head Of State       </t>
  </si>
  <si>
    <t xml:space="preserve">Shultzy             </t>
  </si>
  <si>
    <t xml:space="preserve">Hopkins             </t>
  </si>
  <si>
    <t xml:space="preserve">Jekyllnhyde         </t>
  </si>
  <si>
    <t xml:space="preserve">Eaton               </t>
  </si>
  <si>
    <t xml:space="preserve">Protection Money    </t>
  </si>
  <si>
    <t xml:space="preserve">Monreal             </t>
  </si>
  <si>
    <t xml:space="preserve">Noonday Gun         </t>
  </si>
  <si>
    <t xml:space="preserve">Secret Sheema       </t>
  </si>
  <si>
    <t xml:space="preserve">Bell Ex One         </t>
  </si>
  <si>
    <t xml:space="preserve">Laughing Grizzley   </t>
  </si>
  <si>
    <t xml:space="preserve">Raid The Bar        </t>
  </si>
  <si>
    <t xml:space="preserve">Border Leicester    </t>
  </si>
  <si>
    <t xml:space="preserve">Redsong             </t>
  </si>
  <si>
    <t xml:space="preserve">Debullet            </t>
  </si>
  <si>
    <t xml:space="preserve">Denero              </t>
  </si>
  <si>
    <t xml:space="preserve">Cuban State         </t>
  </si>
  <si>
    <t xml:space="preserve">Jolting             </t>
  </si>
  <si>
    <t xml:space="preserve">Florida Dream       </t>
  </si>
  <si>
    <t xml:space="preserve">Tavistorm           </t>
  </si>
  <si>
    <t xml:space="preserve">Lofty Star          </t>
  </si>
  <si>
    <t xml:space="preserve">Fournaise           </t>
  </si>
  <si>
    <t xml:space="preserve">Our Boy Bryan       </t>
  </si>
  <si>
    <t xml:space="preserve">Black Ivory         </t>
  </si>
  <si>
    <t xml:space="preserve">Rudy Rude           </t>
  </si>
  <si>
    <t xml:space="preserve">Lunar Hero          </t>
  </si>
  <si>
    <t xml:space="preserve">Superhard           </t>
  </si>
  <si>
    <t xml:space="preserve">Abaddon             </t>
  </si>
  <si>
    <t xml:space="preserve">Kevs Girl           </t>
  </si>
  <si>
    <t xml:space="preserve">Aminatu             </t>
  </si>
  <si>
    <t xml:space="preserve">Smokin Holly        </t>
  </si>
  <si>
    <t xml:space="preserve">Angel Like          </t>
  </si>
  <si>
    <t xml:space="preserve">Night Of Delight    </t>
  </si>
  <si>
    <t xml:space="preserve">Per Ivy             </t>
  </si>
  <si>
    <t xml:space="preserve">Bubble Palace       </t>
  </si>
  <si>
    <t xml:space="preserve">Squizzy Mizzy       </t>
  </si>
  <si>
    <t xml:space="preserve">Viviane             </t>
  </si>
  <si>
    <t xml:space="preserve">Mouse Almighty      </t>
  </si>
  <si>
    <t xml:space="preserve">Tycoon Humma        </t>
  </si>
  <si>
    <t xml:space="preserve">Beneficio           </t>
  </si>
  <si>
    <t xml:space="preserve">Donna Natalina      </t>
  </si>
  <si>
    <t xml:space="preserve">Jillette            </t>
  </si>
  <si>
    <t xml:space="preserve">Rose Tycoon         </t>
  </si>
  <si>
    <t xml:space="preserve">Onika               </t>
  </si>
  <si>
    <t xml:space="preserve">Dupie Doll          </t>
  </si>
  <si>
    <t xml:space="preserve">Pegasi              </t>
  </si>
  <si>
    <t xml:space="preserve">Realeza             </t>
  </si>
  <si>
    <t xml:space="preserve">No Surrender        </t>
  </si>
  <si>
    <t xml:space="preserve">Magnum Bullet       </t>
  </si>
  <si>
    <t xml:space="preserve">Messignadi          </t>
  </si>
  <si>
    <t xml:space="preserve">Outback Action      </t>
  </si>
  <si>
    <t xml:space="preserve">Schwoon             </t>
  </si>
  <si>
    <t xml:space="preserve">I See You Coming    </t>
  </si>
  <si>
    <t xml:space="preserve">This Skilled Cat    </t>
  </si>
  <si>
    <t xml:space="preserve">Dreams And Schemes  </t>
  </si>
  <si>
    <t xml:space="preserve">Lovin Laughs        </t>
  </si>
  <si>
    <t xml:space="preserve">Ashy Boy            </t>
  </si>
  <si>
    <t xml:space="preserve">Naval Envoy         </t>
  </si>
  <si>
    <t xml:space="preserve">Elteecee            </t>
  </si>
  <si>
    <t xml:space="preserve">Van Roy             </t>
  </si>
  <si>
    <t xml:space="preserve">Cantina             </t>
  </si>
  <si>
    <t xml:space="preserve">Perfect Darling     </t>
  </si>
  <si>
    <t xml:space="preserve">Get On The Gas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</si>
</sst>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167783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D65F38-8B15-5F54-30E3-21DE26C90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97980" cy="1082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95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U12" sqref="U12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6.77734375" style="9" customWidth="1"/>
    <col min="4" max="4" width="6.44140625" style="9" bestFit="1" customWidth="1"/>
    <col min="5" max="5" width="6.33203125" style="9" bestFit="1" customWidth="1"/>
    <col min="6" max="6" width="25.44140625" style="9" bestFit="1" customWidth="1"/>
    <col min="7" max="7" width="11.3320312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24</v>
      </c>
      <c r="B8" s="5">
        <v>0.71875</v>
      </c>
      <c r="C8" s="1" t="s">
        <v>20</v>
      </c>
      <c r="D8" s="1">
        <v>1</v>
      </c>
      <c r="E8" s="1">
        <v>8</v>
      </c>
      <c r="F8" s="1" t="s">
        <v>19</v>
      </c>
      <c r="G8" s="1">
        <v>70.790000000000006</v>
      </c>
      <c r="H8" s="1">
        <f>1+COUNTIFS(A:A,A8,G:G,"&gt;"&amp;G8)</f>
        <v>1</v>
      </c>
      <c r="I8" s="2">
        <f>AVERAGEIF(A:A,A8,G:G)</f>
        <v>51.581428571428567</v>
      </c>
      <c r="J8" s="2">
        <f t="shared" ref="J8:J20" si="0">G8-I8</f>
        <v>19.208571428571439</v>
      </c>
      <c r="K8" s="2">
        <f t="shared" ref="K8:K20" si="1">90+J8</f>
        <v>109.20857142857145</v>
      </c>
      <c r="L8" s="2">
        <f t="shared" ref="L8:L20" si="2">EXP(0.06*K8)</f>
        <v>701.00448548881775</v>
      </c>
      <c r="M8" s="2">
        <f>SUMIF(A:A,A8,L:L)</f>
        <v>1857.7967432091425</v>
      </c>
      <c r="N8" s="3">
        <f t="shared" ref="N8:N20" si="3">L8/M8</f>
        <v>0.37733109827607325</v>
      </c>
      <c r="O8" s="6">
        <f t="shared" ref="O8:O20" si="4">1/N8</f>
        <v>2.6501923763207897</v>
      </c>
      <c r="P8" s="3">
        <f t="shared" ref="P8:P20" si="5">IF(O8&gt;21,"",N8)</f>
        <v>0.37733109827607325</v>
      </c>
      <c r="Q8" s="3">
        <f>IF(ISNUMBER(P8),SUMIF(A:A,A8,P:P),"")</f>
        <v>1</v>
      </c>
      <c r="R8" s="3">
        <f t="shared" ref="R8:R20" si="6">IFERROR(P8*(1/Q8),"")</f>
        <v>0.37733109827607325</v>
      </c>
      <c r="S8" s="7">
        <f t="shared" ref="S8:S20" si="7">IFERROR(1/R8,"")</f>
        <v>2.6501923763207897</v>
      </c>
    </row>
    <row r="9" spans="1:19" x14ac:dyDescent="0.3">
      <c r="A9" s="1">
        <v>24</v>
      </c>
      <c r="B9" s="5">
        <v>0.71875</v>
      </c>
      <c r="C9" s="1" t="s">
        <v>20</v>
      </c>
      <c r="D9" s="1">
        <v>1</v>
      </c>
      <c r="E9" s="1">
        <v>7</v>
      </c>
      <c r="F9" s="1" t="s">
        <v>26</v>
      </c>
      <c r="G9" s="1">
        <v>58.73</v>
      </c>
      <c r="H9" s="1">
        <f>1+COUNTIFS(A:A,A9,G:G,"&gt;"&amp;G9)</f>
        <v>2</v>
      </c>
      <c r="I9" s="2">
        <f>AVERAGEIF(A:A,A9,G:G)</f>
        <v>51.581428571428567</v>
      </c>
      <c r="J9" s="2">
        <f t="shared" si="0"/>
        <v>7.1485714285714295</v>
      </c>
      <c r="K9" s="2">
        <f t="shared" si="1"/>
        <v>97.148571428571429</v>
      </c>
      <c r="L9" s="2">
        <f t="shared" si="2"/>
        <v>339.98934732227173</v>
      </c>
      <c r="M9" s="2">
        <f>SUMIF(A:A,A9,L:L)</f>
        <v>1857.7967432091425</v>
      </c>
      <c r="N9" s="3">
        <f t="shared" si="3"/>
        <v>0.18300675171546321</v>
      </c>
      <c r="O9" s="6">
        <f t="shared" si="4"/>
        <v>5.464279271809537</v>
      </c>
      <c r="P9" s="3">
        <f t="shared" si="5"/>
        <v>0.18300675171546321</v>
      </c>
      <c r="Q9" s="3">
        <f>IF(ISNUMBER(P9),SUMIF(A:A,A9,P:P),"")</f>
        <v>1</v>
      </c>
      <c r="R9" s="3">
        <f t="shared" si="6"/>
        <v>0.18300675171546321</v>
      </c>
      <c r="S9" s="7">
        <f t="shared" si="7"/>
        <v>5.464279271809537</v>
      </c>
    </row>
    <row r="10" spans="1:19" x14ac:dyDescent="0.3">
      <c r="A10" s="1">
        <v>24</v>
      </c>
      <c r="B10" s="5">
        <v>0.71875</v>
      </c>
      <c r="C10" s="1" t="s">
        <v>20</v>
      </c>
      <c r="D10" s="1">
        <v>1</v>
      </c>
      <c r="E10" s="1">
        <v>2</v>
      </c>
      <c r="F10" s="1" t="s">
        <v>22</v>
      </c>
      <c r="G10" s="1">
        <v>50.05</v>
      </c>
      <c r="H10" s="1">
        <f>1+COUNTIFS(A:A,A10,G:G,"&gt;"&amp;G10)</f>
        <v>3</v>
      </c>
      <c r="I10" s="2">
        <f>AVERAGEIF(A:A,A10,G:G)</f>
        <v>51.581428571428567</v>
      </c>
      <c r="J10" s="2">
        <f t="shared" si="0"/>
        <v>-1.5314285714285703</v>
      </c>
      <c r="K10" s="2">
        <f t="shared" si="1"/>
        <v>88.468571428571437</v>
      </c>
      <c r="L10" s="2">
        <f t="shared" si="2"/>
        <v>201.96901321617054</v>
      </c>
      <c r="M10" s="2">
        <f>SUMIF(A:A,A10,L:L)</f>
        <v>1857.7967432091425</v>
      </c>
      <c r="N10" s="3">
        <f t="shared" si="3"/>
        <v>0.10871426809979813</v>
      </c>
      <c r="O10" s="6">
        <f t="shared" si="4"/>
        <v>9.1984246178433029</v>
      </c>
      <c r="P10" s="3">
        <f t="shared" si="5"/>
        <v>0.10871426809979813</v>
      </c>
      <c r="Q10" s="3">
        <f>IF(ISNUMBER(P10),SUMIF(A:A,A10,P:P),"")</f>
        <v>1</v>
      </c>
      <c r="R10" s="3">
        <f t="shared" si="6"/>
        <v>0.10871426809979813</v>
      </c>
      <c r="S10" s="7">
        <f t="shared" si="7"/>
        <v>9.1984246178433029</v>
      </c>
    </row>
    <row r="11" spans="1:19" x14ac:dyDescent="0.3">
      <c r="A11" s="1">
        <v>24</v>
      </c>
      <c r="B11" s="5">
        <v>0.71875</v>
      </c>
      <c r="C11" s="1" t="s">
        <v>20</v>
      </c>
      <c r="D11" s="1">
        <v>1</v>
      </c>
      <c r="E11" s="1">
        <v>3</v>
      </c>
      <c r="F11" s="1" t="s">
        <v>23</v>
      </c>
      <c r="G11" s="1">
        <v>47.06</v>
      </c>
      <c r="H11" s="1">
        <f>1+COUNTIFS(A:A,A11,G:G,"&gt;"&amp;G11)</f>
        <v>4</v>
      </c>
      <c r="I11" s="2">
        <f>AVERAGEIF(A:A,A11,G:G)</f>
        <v>51.581428571428567</v>
      </c>
      <c r="J11" s="2">
        <f t="shared" si="0"/>
        <v>-4.5214285714285651</v>
      </c>
      <c r="K11" s="2">
        <f t="shared" si="1"/>
        <v>85.478571428571428</v>
      </c>
      <c r="L11" s="2">
        <f t="shared" si="2"/>
        <v>168.7999499596574</v>
      </c>
      <c r="M11" s="2">
        <f>SUMIF(A:A,A11,L:L)</f>
        <v>1857.7967432091425</v>
      </c>
      <c r="N11" s="3">
        <f t="shared" si="3"/>
        <v>9.086028952127119E-2</v>
      </c>
      <c r="O11" s="6">
        <f t="shared" si="4"/>
        <v>11.005908139505667</v>
      </c>
      <c r="P11" s="3">
        <f t="shared" si="5"/>
        <v>9.086028952127119E-2</v>
      </c>
      <c r="Q11" s="3">
        <f>IF(ISNUMBER(P11),SUMIF(A:A,A11,P:P),"")</f>
        <v>1</v>
      </c>
      <c r="R11" s="3">
        <f t="shared" si="6"/>
        <v>9.086028952127119E-2</v>
      </c>
      <c r="S11" s="7">
        <f t="shared" si="7"/>
        <v>11.005908139505667</v>
      </c>
    </row>
    <row r="12" spans="1:19" x14ac:dyDescent="0.3">
      <c r="A12" s="1">
        <v>24</v>
      </c>
      <c r="B12" s="5">
        <v>0.71875</v>
      </c>
      <c r="C12" s="1" t="s">
        <v>20</v>
      </c>
      <c r="D12" s="1">
        <v>1</v>
      </c>
      <c r="E12" s="1">
        <v>5</v>
      </c>
      <c r="F12" s="1" t="s">
        <v>25</v>
      </c>
      <c r="G12" s="1">
        <v>46.81</v>
      </c>
      <c r="H12" s="1">
        <f>1+COUNTIFS(A:A,A12,G:G,"&gt;"&amp;G12)</f>
        <v>5</v>
      </c>
      <c r="I12" s="2">
        <f>AVERAGEIF(A:A,A12,G:G)</f>
        <v>51.581428571428567</v>
      </c>
      <c r="J12" s="2">
        <f t="shared" si="0"/>
        <v>-4.7714285714285651</v>
      </c>
      <c r="K12" s="2">
        <f t="shared" si="1"/>
        <v>85.228571428571428</v>
      </c>
      <c r="L12" s="2">
        <f t="shared" si="2"/>
        <v>166.28684610965809</v>
      </c>
      <c r="M12" s="2">
        <f>SUMIF(A:A,A12,L:L)</f>
        <v>1857.7967432091425</v>
      </c>
      <c r="N12" s="3">
        <f t="shared" si="3"/>
        <v>8.9507556043195324E-2</v>
      </c>
      <c r="O12" s="6">
        <f t="shared" si="4"/>
        <v>11.172241140372678</v>
      </c>
      <c r="P12" s="3">
        <f t="shared" si="5"/>
        <v>8.9507556043195324E-2</v>
      </c>
      <c r="Q12" s="3">
        <f>IF(ISNUMBER(P12),SUMIF(A:A,A12,P:P),"")</f>
        <v>1</v>
      </c>
      <c r="R12" s="3">
        <f t="shared" si="6"/>
        <v>8.9507556043195324E-2</v>
      </c>
      <c r="S12" s="7">
        <f t="shared" si="7"/>
        <v>11.172241140372678</v>
      </c>
    </row>
    <row r="13" spans="1:19" x14ac:dyDescent="0.3">
      <c r="A13" s="1">
        <v>24</v>
      </c>
      <c r="B13" s="5">
        <v>0.71875</v>
      </c>
      <c r="C13" s="1" t="s">
        <v>20</v>
      </c>
      <c r="D13" s="1">
        <v>1</v>
      </c>
      <c r="E13" s="1">
        <v>1</v>
      </c>
      <c r="F13" s="1" t="s">
        <v>21</v>
      </c>
      <c r="G13" s="1">
        <v>45.75</v>
      </c>
      <c r="H13" s="1">
        <f>1+COUNTIFS(A:A,A13,G:G,"&gt;"&amp;G13)</f>
        <v>6</v>
      </c>
      <c r="I13" s="2">
        <f>AVERAGEIF(A:A,A13,G:G)</f>
        <v>51.581428571428567</v>
      </c>
      <c r="J13" s="2">
        <f t="shared" si="0"/>
        <v>-5.8314285714285674</v>
      </c>
      <c r="K13" s="2">
        <f t="shared" si="1"/>
        <v>84.168571428571425</v>
      </c>
      <c r="L13" s="2">
        <f t="shared" si="2"/>
        <v>156.04029664415449</v>
      </c>
      <c r="M13" s="2">
        <f>SUMIF(A:A,A13,L:L)</f>
        <v>1857.7967432091425</v>
      </c>
      <c r="N13" s="3">
        <f t="shared" si="3"/>
        <v>8.399212519589834E-2</v>
      </c>
      <c r="O13" s="6">
        <f t="shared" si="4"/>
        <v>11.905878053063406</v>
      </c>
      <c r="P13" s="3">
        <f t="shared" si="5"/>
        <v>8.399212519589834E-2</v>
      </c>
      <c r="Q13" s="3">
        <f>IF(ISNUMBER(P13),SUMIF(A:A,A13,P:P),"")</f>
        <v>1</v>
      </c>
      <c r="R13" s="3">
        <f t="shared" si="6"/>
        <v>8.399212519589834E-2</v>
      </c>
      <c r="S13" s="7">
        <f t="shared" si="7"/>
        <v>11.905878053063406</v>
      </c>
    </row>
    <row r="14" spans="1:19" x14ac:dyDescent="0.3">
      <c r="A14" s="1">
        <v>24</v>
      </c>
      <c r="B14" s="5">
        <v>0.71875</v>
      </c>
      <c r="C14" s="1" t="s">
        <v>20</v>
      </c>
      <c r="D14" s="1">
        <v>1</v>
      </c>
      <c r="E14" s="1">
        <v>4</v>
      </c>
      <c r="F14" s="1" t="s">
        <v>24</v>
      </c>
      <c r="G14" s="1">
        <v>41.88</v>
      </c>
      <c r="H14" s="1">
        <f>1+COUNTIFS(A:A,A14,G:G,"&gt;"&amp;G14)</f>
        <v>7</v>
      </c>
      <c r="I14" s="2">
        <f>AVERAGEIF(A:A,A14,G:G)</f>
        <v>51.581428571428567</v>
      </c>
      <c r="J14" s="2">
        <f t="shared" si="0"/>
        <v>-9.7014285714285649</v>
      </c>
      <c r="K14" s="2">
        <f t="shared" si="1"/>
        <v>80.298571428571435</v>
      </c>
      <c r="L14" s="2">
        <f t="shared" si="2"/>
        <v>123.70680446841253</v>
      </c>
      <c r="M14" s="2">
        <f>SUMIF(A:A,A14,L:L)</f>
        <v>1857.7967432091425</v>
      </c>
      <c r="N14" s="3">
        <f t="shared" si="3"/>
        <v>6.6587911148300552E-2</v>
      </c>
      <c r="O14" s="6">
        <f t="shared" si="4"/>
        <v>15.017740949597604</v>
      </c>
      <c r="P14" s="3">
        <f t="shared" si="5"/>
        <v>6.6587911148300552E-2</v>
      </c>
      <c r="Q14" s="3">
        <f>IF(ISNUMBER(P14),SUMIF(A:A,A14,P:P),"")</f>
        <v>1</v>
      </c>
      <c r="R14" s="3">
        <f t="shared" si="6"/>
        <v>6.6587911148300552E-2</v>
      </c>
      <c r="S14" s="7">
        <f t="shared" si="7"/>
        <v>15.017740949597604</v>
      </c>
    </row>
    <row r="15" spans="1:19" x14ac:dyDescent="0.3">
      <c r="A15" s="1"/>
      <c r="B15" s="5"/>
      <c r="C15" s="1"/>
      <c r="D15" s="1"/>
      <c r="E15" s="1"/>
      <c r="F15" s="1"/>
      <c r="G15" s="1"/>
      <c r="H15" s="1"/>
      <c r="I15" s="2"/>
      <c r="J15" s="2"/>
      <c r="K15" s="2"/>
      <c r="L15" s="2"/>
      <c r="M15" s="2"/>
      <c r="N15" s="3"/>
      <c r="O15" s="6"/>
      <c r="P15" s="3"/>
      <c r="Q15" s="3"/>
      <c r="R15" s="3"/>
      <c r="S15" s="7"/>
    </row>
    <row r="16" spans="1:19" x14ac:dyDescent="0.3">
      <c r="A16" s="1">
        <v>27</v>
      </c>
      <c r="B16" s="5">
        <v>0.73958333333333337</v>
      </c>
      <c r="C16" s="1" t="s">
        <v>20</v>
      </c>
      <c r="D16" s="1">
        <v>2</v>
      </c>
      <c r="E16" s="1">
        <v>5</v>
      </c>
      <c r="F16" s="1" t="s">
        <v>29</v>
      </c>
      <c r="G16" s="1">
        <v>63.84</v>
      </c>
      <c r="H16" s="1">
        <f>1+COUNTIFS(A:A,A16,G:G,"&gt;"&amp;G16)</f>
        <v>1</v>
      </c>
      <c r="I16" s="2">
        <f>AVERAGEIF(A:A,A16,G:G)</f>
        <v>49.042857142857137</v>
      </c>
      <c r="J16" s="2">
        <f t="shared" si="0"/>
        <v>14.797142857142866</v>
      </c>
      <c r="K16" s="2">
        <f t="shared" si="1"/>
        <v>104.79714285714286</v>
      </c>
      <c r="L16" s="2">
        <f t="shared" si="2"/>
        <v>537.98386630344714</v>
      </c>
      <c r="M16" s="2">
        <f>SUMIF(A:A,A16,L:L)</f>
        <v>1876.6643653129508</v>
      </c>
      <c r="N16" s="3">
        <f t="shared" si="3"/>
        <v>0.28667026253985134</v>
      </c>
      <c r="O16" s="6">
        <f t="shared" si="4"/>
        <v>3.4883283363267772</v>
      </c>
      <c r="P16" s="3">
        <f t="shared" si="5"/>
        <v>0.28667026253985134</v>
      </c>
      <c r="Q16" s="3">
        <f>IF(ISNUMBER(P16),SUMIF(A:A,A16,P:P),"")</f>
        <v>0.95523920501950021</v>
      </c>
      <c r="R16" s="3">
        <f t="shared" si="6"/>
        <v>0.3001031166156955</v>
      </c>
      <c r="S16" s="7">
        <f t="shared" si="7"/>
        <v>3.3321879868397861</v>
      </c>
    </row>
    <row r="17" spans="1:19" x14ac:dyDescent="0.3">
      <c r="A17" s="1">
        <v>27</v>
      </c>
      <c r="B17" s="5">
        <v>0.73958333333333337</v>
      </c>
      <c r="C17" s="1" t="s">
        <v>20</v>
      </c>
      <c r="D17" s="1">
        <v>2</v>
      </c>
      <c r="E17" s="1">
        <v>6</v>
      </c>
      <c r="F17" s="1" t="s">
        <v>30</v>
      </c>
      <c r="G17" s="1">
        <v>56.81</v>
      </c>
      <c r="H17" s="1">
        <f>1+COUNTIFS(A:A,A17,G:G,"&gt;"&amp;G17)</f>
        <v>2</v>
      </c>
      <c r="I17" s="2">
        <f>AVERAGEIF(A:A,A17,G:G)</f>
        <v>49.042857142857137</v>
      </c>
      <c r="J17" s="2">
        <f t="shared" si="0"/>
        <v>7.7671428571428649</v>
      </c>
      <c r="K17" s="2">
        <f t="shared" si="1"/>
        <v>97.767142857142858</v>
      </c>
      <c r="L17" s="2">
        <f t="shared" si="2"/>
        <v>352.84489570237361</v>
      </c>
      <c r="M17" s="2">
        <f>SUMIF(A:A,A17,L:L)</f>
        <v>1876.6643653129508</v>
      </c>
      <c r="N17" s="3">
        <f t="shared" si="3"/>
        <v>0.18801704887892062</v>
      </c>
      <c r="O17" s="6">
        <f t="shared" si="4"/>
        <v>5.3186666100901352</v>
      </c>
      <c r="P17" s="3">
        <f t="shared" si="5"/>
        <v>0.18801704887892062</v>
      </c>
      <c r="Q17" s="3">
        <f>IF(ISNUMBER(P17),SUMIF(A:A,A17,P:P),"")</f>
        <v>0.95523920501950021</v>
      </c>
      <c r="R17" s="3">
        <f t="shared" si="6"/>
        <v>0.19682719039476865</v>
      </c>
      <c r="S17" s="7">
        <f t="shared" si="7"/>
        <v>5.0805988643862614</v>
      </c>
    </row>
    <row r="18" spans="1:19" x14ac:dyDescent="0.3">
      <c r="A18" s="1">
        <v>27</v>
      </c>
      <c r="B18" s="5">
        <v>0.73958333333333337</v>
      </c>
      <c r="C18" s="1" t="s">
        <v>20</v>
      </c>
      <c r="D18" s="1">
        <v>2</v>
      </c>
      <c r="E18" s="1">
        <v>7</v>
      </c>
      <c r="F18" s="1" t="s">
        <v>31</v>
      </c>
      <c r="G18" s="1">
        <v>56.18</v>
      </c>
      <c r="H18" s="1">
        <f>1+COUNTIFS(A:A,A18,G:G,"&gt;"&amp;G18)</f>
        <v>3</v>
      </c>
      <c r="I18" s="2">
        <f>AVERAGEIF(A:A,A18,G:G)</f>
        <v>49.042857142857137</v>
      </c>
      <c r="J18" s="2">
        <f t="shared" si="0"/>
        <v>7.1371428571428623</v>
      </c>
      <c r="K18" s="2">
        <f t="shared" si="1"/>
        <v>97.137142857142862</v>
      </c>
      <c r="L18" s="2">
        <f t="shared" si="2"/>
        <v>339.75629168374462</v>
      </c>
      <c r="M18" s="2">
        <f>SUMIF(A:A,A18,L:L)</f>
        <v>1876.6643653129508</v>
      </c>
      <c r="N18" s="3">
        <f t="shared" si="3"/>
        <v>0.18104265097349315</v>
      </c>
      <c r="O18" s="6">
        <f t="shared" si="4"/>
        <v>5.5235603026295292</v>
      </c>
      <c r="P18" s="3">
        <f t="shared" si="5"/>
        <v>0.18104265097349315</v>
      </c>
      <c r="Q18" s="3">
        <f>IF(ISNUMBER(P18),SUMIF(A:A,A18,P:P),"")</f>
        <v>0.95523920501950021</v>
      </c>
      <c r="R18" s="3">
        <f t="shared" si="6"/>
        <v>0.18952598471897658</v>
      </c>
      <c r="S18" s="7">
        <f t="shared" si="7"/>
        <v>5.2763213523611014</v>
      </c>
    </row>
    <row r="19" spans="1:19" x14ac:dyDescent="0.3">
      <c r="A19" s="1">
        <v>27</v>
      </c>
      <c r="B19" s="5">
        <v>0.73958333333333337</v>
      </c>
      <c r="C19" s="1" t="s">
        <v>20</v>
      </c>
      <c r="D19" s="1">
        <v>2</v>
      </c>
      <c r="E19" s="1">
        <v>4</v>
      </c>
      <c r="F19" s="1" t="s">
        <v>28</v>
      </c>
      <c r="G19" s="1">
        <v>53.48</v>
      </c>
      <c r="H19" s="1">
        <f>1+COUNTIFS(A:A,A19,G:G,"&gt;"&amp;G19)</f>
        <v>4</v>
      </c>
      <c r="I19" s="2">
        <f>AVERAGEIF(A:A,A19,G:G)</f>
        <v>49.042857142857137</v>
      </c>
      <c r="J19" s="2">
        <f t="shared" si="0"/>
        <v>4.4371428571428595</v>
      </c>
      <c r="K19" s="2">
        <f t="shared" si="1"/>
        <v>94.437142857142859</v>
      </c>
      <c r="L19" s="2">
        <f t="shared" si="2"/>
        <v>288.94274994964655</v>
      </c>
      <c r="M19" s="2">
        <f>SUMIF(A:A,A19,L:L)</f>
        <v>1876.6643653129508</v>
      </c>
      <c r="N19" s="3">
        <f t="shared" si="3"/>
        <v>0.15396613016705452</v>
      </c>
      <c r="O19" s="6">
        <f t="shared" si="4"/>
        <v>6.494934950401051</v>
      </c>
      <c r="P19" s="3">
        <f t="shared" si="5"/>
        <v>0.15396613016705452</v>
      </c>
      <c r="Q19" s="3">
        <f>IF(ISNUMBER(P19),SUMIF(A:A,A19,P:P),"")</f>
        <v>0.95523920501950021</v>
      </c>
      <c r="R19" s="3">
        <f t="shared" si="6"/>
        <v>0.16118070673608026</v>
      </c>
      <c r="S19" s="7">
        <f t="shared" si="7"/>
        <v>6.2042164986744677</v>
      </c>
    </row>
    <row r="20" spans="1:19" x14ac:dyDescent="0.3">
      <c r="A20" s="1">
        <v>27</v>
      </c>
      <c r="B20" s="5">
        <v>0.73958333333333337</v>
      </c>
      <c r="C20" s="1" t="s">
        <v>20</v>
      </c>
      <c r="D20" s="1">
        <v>2</v>
      </c>
      <c r="E20" s="1">
        <v>8</v>
      </c>
      <c r="F20" s="1" t="s">
        <v>32</v>
      </c>
      <c r="G20" s="1">
        <v>45.7</v>
      </c>
      <c r="H20" s="1">
        <f>1+COUNTIFS(A:A,A20,G:G,"&gt;"&amp;G20)</f>
        <v>5</v>
      </c>
      <c r="I20" s="2">
        <f>AVERAGEIF(A:A,A20,G:G)</f>
        <v>49.042857142857137</v>
      </c>
      <c r="J20" s="2">
        <f t="shared" si="0"/>
        <v>-3.3428571428571345</v>
      </c>
      <c r="K20" s="2">
        <f t="shared" si="1"/>
        <v>86.657142857142873</v>
      </c>
      <c r="L20" s="2">
        <f t="shared" si="2"/>
        <v>181.16868732676858</v>
      </c>
      <c r="M20" s="2">
        <f>SUMIF(A:A,A20,L:L)</f>
        <v>1876.6643653129508</v>
      </c>
      <c r="N20" s="3">
        <f t="shared" si="3"/>
        <v>9.6537607190381666E-2</v>
      </c>
      <c r="O20" s="6">
        <f t="shared" si="4"/>
        <v>10.358657409313052</v>
      </c>
      <c r="P20" s="3">
        <f t="shared" si="5"/>
        <v>9.6537607190381666E-2</v>
      </c>
      <c r="Q20" s="3">
        <f>IF(ISNUMBER(P20),SUMIF(A:A,A20,P:P),"")</f>
        <v>0.95523920501950021</v>
      </c>
      <c r="R20" s="3">
        <f t="shared" si="6"/>
        <v>0.10106118622760143</v>
      </c>
      <c r="S20" s="7">
        <f t="shared" si="7"/>
        <v>9.8949956687415561</v>
      </c>
    </row>
    <row r="21" spans="1:19" x14ac:dyDescent="0.3">
      <c r="A21" s="1">
        <v>27</v>
      </c>
      <c r="B21" s="5">
        <v>0.73958333333333337</v>
      </c>
      <c r="C21" s="1" t="s">
        <v>20</v>
      </c>
      <c r="D21" s="1">
        <v>2</v>
      </c>
      <c r="E21" s="1">
        <v>9</v>
      </c>
      <c r="F21" s="1" t="s">
        <v>33</v>
      </c>
      <c r="G21" s="1">
        <v>34.4</v>
      </c>
      <c r="H21" s="1">
        <f>1+COUNTIFS(A:A,A21,G:G,"&gt;"&amp;G21)</f>
        <v>6</v>
      </c>
      <c r="I21" s="2">
        <f>AVERAGEIF(A:A,A21,G:G)</f>
        <v>49.042857142857137</v>
      </c>
      <c r="J21" s="2">
        <f t="shared" ref="J21:J71" si="8">G21-I21</f>
        <v>-14.642857142857139</v>
      </c>
      <c r="K21" s="2">
        <f t="shared" ref="K21:K71" si="9">90+J21</f>
        <v>75.357142857142861</v>
      </c>
      <c r="L21" s="2">
        <f t="shared" ref="L21:L71" si="10">EXP(0.06*K21)</f>
        <v>91.96688544398765</v>
      </c>
      <c r="M21" s="2">
        <f>SUMIF(A:A,A21,L:L)</f>
        <v>1876.6643653129508</v>
      </c>
      <c r="N21" s="3">
        <f t="shared" ref="N21:N71" si="11">L21/M21</f>
        <v>4.9005505269798917E-2</v>
      </c>
      <c r="O21" s="6">
        <f t="shared" ref="O21:O71" si="12">1/N21</f>
        <v>20.40587061585261</v>
      </c>
      <c r="P21" s="3">
        <f t="shared" ref="P21:P71" si="13">IF(O21&gt;21,"",N21)</f>
        <v>4.9005505269798917E-2</v>
      </c>
      <c r="Q21" s="3">
        <f>IF(ISNUMBER(P21),SUMIF(A:A,A21,P:P),"")</f>
        <v>0.95523920501950021</v>
      </c>
      <c r="R21" s="3">
        <f t="shared" ref="R21:R71" si="14">IFERROR(P21*(1/Q21),"")</f>
        <v>5.1301815306877524E-2</v>
      </c>
      <c r="S21" s="7">
        <f t="shared" ref="S21:S71" si="15">IFERROR(1/R21,"")</f>
        <v>19.49248762481783</v>
      </c>
    </row>
    <row r="22" spans="1:19" x14ac:dyDescent="0.3">
      <c r="A22" s="1">
        <v>27</v>
      </c>
      <c r="B22" s="5">
        <v>0.73958333333333337</v>
      </c>
      <c r="C22" s="1" t="s">
        <v>20</v>
      </c>
      <c r="D22" s="1">
        <v>2</v>
      </c>
      <c r="E22" s="1">
        <v>1</v>
      </c>
      <c r="F22" s="1" t="s">
        <v>27</v>
      </c>
      <c r="G22" s="1">
        <v>32.89</v>
      </c>
      <c r="H22" s="1">
        <f>1+COUNTIFS(A:A,A22,G:G,"&gt;"&amp;G22)</f>
        <v>7</v>
      </c>
      <c r="I22" s="2">
        <f>AVERAGEIF(A:A,A22,G:G)</f>
        <v>49.042857142857137</v>
      </c>
      <c r="J22" s="2">
        <f t="shared" si="8"/>
        <v>-16.152857142857137</v>
      </c>
      <c r="K22" s="2">
        <f t="shared" si="9"/>
        <v>73.84714285714287</v>
      </c>
      <c r="L22" s="2">
        <f t="shared" si="10"/>
        <v>84.00098890298267</v>
      </c>
      <c r="M22" s="2">
        <f>SUMIF(A:A,A22,L:L)</f>
        <v>1876.6643653129508</v>
      </c>
      <c r="N22" s="3">
        <f t="shared" si="11"/>
        <v>4.4760794980499743E-2</v>
      </c>
      <c r="O22" s="6">
        <f t="shared" si="12"/>
        <v>22.340979431568513</v>
      </c>
      <c r="P22" s="3" t="str">
        <f t="shared" si="13"/>
        <v/>
      </c>
      <c r="Q22" s="3" t="str">
        <f>IF(ISNUMBER(P22),SUMIF(A:A,A22,P:P),"")</f>
        <v/>
      </c>
      <c r="R22" s="3" t="str">
        <f t="shared" si="14"/>
        <v/>
      </c>
      <c r="S22" s="7" t="str">
        <f t="shared" si="15"/>
        <v/>
      </c>
    </row>
    <row r="23" spans="1:19" x14ac:dyDescent="0.3">
      <c r="A23" s="1"/>
      <c r="B23" s="5"/>
      <c r="C23" s="1"/>
      <c r="D23" s="1"/>
      <c r="E23" s="1"/>
      <c r="F23" s="1"/>
      <c r="G23" s="1"/>
      <c r="H23" s="1"/>
      <c r="I23" s="2"/>
      <c r="J23" s="2"/>
      <c r="K23" s="2"/>
      <c r="L23" s="2"/>
      <c r="M23" s="2"/>
      <c r="N23" s="3"/>
      <c r="O23" s="6"/>
      <c r="P23" s="3"/>
      <c r="Q23" s="3"/>
      <c r="R23" s="3"/>
      <c r="S23" s="7"/>
    </row>
    <row r="24" spans="1:19" x14ac:dyDescent="0.3">
      <c r="A24" s="1">
        <v>28</v>
      </c>
      <c r="B24" s="5">
        <v>0.78125</v>
      </c>
      <c r="C24" s="1" t="s">
        <v>20</v>
      </c>
      <c r="D24" s="1">
        <v>4</v>
      </c>
      <c r="E24" s="1">
        <v>3</v>
      </c>
      <c r="F24" s="1" t="s">
        <v>36</v>
      </c>
      <c r="G24" s="1">
        <v>71.31</v>
      </c>
      <c r="H24" s="1">
        <f>1+COUNTIFS(A:A,A24,G:G,"&gt;"&amp;G24)</f>
        <v>1</v>
      </c>
      <c r="I24" s="2">
        <f>AVERAGEIF(A:A,A24,G:G)</f>
        <v>50.217500000000001</v>
      </c>
      <c r="J24" s="2">
        <f t="shared" si="8"/>
        <v>21.092500000000001</v>
      </c>
      <c r="K24" s="2">
        <f t="shared" si="9"/>
        <v>111.0925</v>
      </c>
      <c r="L24" s="2">
        <f t="shared" si="10"/>
        <v>784.89503855857106</v>
      </c>
      <c r="M24" s="2">
        <f>SUMIF(A:A,A24,L:L)</f>
        <v>2264.482588308596</v>
      </c>
      <c r="N24" s="3">
        <f t="shared" si="11"/>
        <v>0.34661120496617759</v>
      </c>
      <c r="O24" s="6">
        <f t="shared" si="12"/>
        <v>2.8850769555980751</v>
      </c>
      <c r="P24" s="3">
        <f t="shared" si="13"/>
        <v>0.34661120496617759</v>
      </c>
      <c r="Q24" s="3">
        <f>IF(ISNUMBER(P24),SUMIF(A:A,A24,P:P),"")</f>
        <v>0.92367073470713179</v>
      </c>
      <c r="R24" s="3">
        <f t="shared" si="14"/>
        <v>0.3752540726280319</v>
      </c>
      <c r="S24" s="7">
        <f t="shared" si="15"/>
        <v>2.6648611512638887</v>
      </c>
    </row>
    <row r="25" spans="1:19" x14ac:dyDescent="0.3">
      <c r="A25" s="1">
        <v>28</v>
      </c>
      <c r="B25" s="5">
        <v>0.78125</v>
      </c>
      <c r="C25" s="1" t="s">
        <v>20</v>
      </c>
      <c r="D25" s="1">
        <v>4</v>
      </c>
      <c r="E25" s="1">
        <v>8</v>
      </c>
      <c r="F25" s="1" t="s">
        <v>39</v>
      </c>
      <c r="G25" s="1">
        <v>59.8</v>
      </c>
      <c r="H25" s="1">
        <f>1+COUNTIFS(A:A,A25,G:G,"&gt;"&amp;G25)</f>
        <v>2</v>
      </c>
      <c r="I25" s="2">
        <f>AVERAGEIF(A:A,A25,G:G)</f>
        <v>50.217500000000001</v>
      </c>
      <c r="J25" s="2">
        <f t="shared" si="8"/>
        <v>9.582499999999996</v>
      </c>
      <c r="K25" s="2">
        <f t="shared" si="9"/>
        <v>99.582499999999996</v>
      </c>
      <c r="L25" s="2">
        <f t="shared" si="10"/>
        <v>393.44842817786815</v>
      </c>
      <c r="M25" s="2">
        <f>SUMIF(A:A,A25,L:L)</f>
        <v>2264.482588308596</v>
      </c>
      <c r="N25" s="3">
        <f t="shared" si="11"/>
        <v>0.17374760583685722</v>
      </c>
      <c r="O25" s="6">
        <f t="shared" si="12"/>
        <v>5.7554749901933278</v>
      </c>
      <c r="P25" s="3">
        <f t="shared" si="13"/>
        <v>0.17374760583685722</v>
      </c>
      <c r="Q25" s="3">
        <f>IF(ISNUMBER(P25),SUMIF(A:A,A25,P:P),"")</f>
        <v>0.92367073470713179</v>
      </c>
      <c r="R25" s="3">
        <f t="shared" si="14"/>
        <v>0.1881055654447549</v>
      </c>
      <c r="S25" s="7">
        <f t="shared" si="15"/>
        <v>5.3161638127803936</v>
      </c>
    </row>
    <row r="26" spans="1:19" x14ac:dyDescent="0.3">
      <c r="A26" s="1">
        <v>28</v>
      </c>
      <c r="B26" s="5">
        <v>0.78125</v>
      </c>
      <c r="C26" s="1" t="s">
        <v>20</v>
      </c>
      <c r="D26" s="1">
        <v>4</v>
      </c>
      <c r="E26" s="1">
        <v>6</v>
      </c>
      <c r="F26" s="1" t="s">
        <v>38</v>
      </c>
      <c r="G26" s="1">
        <v>54.51</v>
      </c>
      <c r="H26" s="1">
        <f>1+COUNTIFS(A:A,A26,G:G,"&gt;"&amp;G26)</f>
        <v>3</v>
      </c>
      <c r="I26" s="2">
        <f>AVERAGEIF(A:A,A26,G:G)</f>
        <v>50.217500000000001</v>
      </c>
      <c r="J26" s="2">
        <f t="shared" si="8"/>
        <v>4.2924999999999969</v>
      </c>
      <c r="K26" s="2">
        <f t="shared" si="9"/>
        <v>94.29249999999999</v>
      </c>
      <c r="L26" s="2">
        <f t="shared" si="10"/>
        <v>286.44598948327865</v>
      </c>
      <c r="M26" s="2">
        <f>SUMIF(A:A,A26,L:L)</f>
        <v>2264.482588308596</v>
      </c>
      <c r="N26" s="3">
        <f t="shared" si="11"/>
        <v>0.12649511679276501</v>
      </c>
      <c r="O26" s="6">
        <f t="shared" si="12"/>
        <v>7.9054435092406337</v>
      </c>
      <c r="P26" s="3">
        <f t="shared" si="13"/>
        <v>0.12649511679276501</v>
      </c>
      <c r="Q26" s="3">
        <f>IF(ISNUMBER(P26),SUMIF(A:A,A26,P:P),"")</f>
        <v>0.92367073470713179</v>
      </c>
      <c r="R26" s="3">
        <f t="shared" si="14"/>
        <v>0.13694827825510009</v>
      </c>
      <c r="S26" s="7">
        <f t="shared" si="15"/>
        <v>7.3020268143660214</v>
      </c>
    </row>
    <row r="27" spans="1:19" x14ac:dyDescent="0.3">
      <c r="A27" s="1">
        <v>28</v>
      </c>
      <c r="B27" s="5">
        <v>0.78125</v>
      </c>
      <c r="C27" s="1" t="s">
        <v>20</v>
      </c>
      <c r="D27" s="1">
        <v>4</v>
      </c>
      <c r="E27" s="1">
        <v>2</v>
      </c>
      <c r="F27" s="1" t="s">
        <v>35</v>
      </c>
      <c r="G27" s="1">
        <v>52.73</v>
      </c>
      <c r="H27" s="1">
        <f>1+COUNTIFS(A:A,A27,G:G,"&gt;"&amp;G27)</f>
        <v>4</v>
      </c>
      <c r="I27" s="2">
        <f>AVERAGEIF(A:A,A27,G:G)</f>
        <v>50.217500000000001</v>
      </c>
      <c r="J27" s="2">
        <f t="shared" si="8"/>
        <v>2.5124999999999957</v>
      </c>
      <c r="K27" s="2">
        <f t="shared" si="9"/>
        <v>92.512499999999989</v>
      </c>
      <c r="L27" s="2">
        <f t="shared" si="10"/>
        <v>257.43055643885685</v>
      </c>
      <c r="M27" s="2">
        <f>SUMIF(A:A,A27,L:L)</f>
        <v>2264.482588308596</v>
      </c>
      <c r="N27" s="3">
        <f t="shared" si="11"/>
        <v>0.11368184404152949</v>
      </c>
      <c r="O27" s="6">
        <f t="shared" si="12"/>
        <v>8.7964794064625362</v>
      </c>
      <c r="P27" s="3">
        <f t="shared" si="13"/>
        <v>0.11368184404152949</v>
      </c>
      <c r="Q27" s="3">
        <f>IF(ISNUMBER(P27),SUMIF(A:A,A27,P:P),"")</f>
        <v>0.92367073470713179</v>
      </c>
      <c r="R27" s="3">
        <f t="shared" si="14"/>
        <v>0.12307615665399921</v>
      </c>
      <c r="S27" s="7">
        <f t="shared" si="15"/>
        <v>8.1250505962034048</v>
      </c>
    </row>
    <row r="28" spans="1:19" x14ac:dyDescent="0.3">
      <c r="A28" s="1">
        <v>28</v>
      </c>
      <c r="B28" s="5">
        <v>0.78125</v>
      </c>
      <c r="C28" s="1" t="s">
        <v>20</v>
      </c>
      <c r="D28" s="1">
        <v>4</v>
      </c>
      <c r="E28" s="1">
        <v>1</v>
      </c>
      <c r="F28" s="1" t="s">
        <v>34</v>
      </c>
      <c r="G28" s="1">
        <v>48.2</v>
      </c>
      <c r="H28" s="1">
        <f>1+COUNTIFS(A:A,A28,G:G,"&gt;"&amp;G28)</f>
        <v>5</v>
      </c>
      <c r="I28" s="2">
        <f>AVERAGEIF(A:A,A28,G:G)</f>
        <v>50.217500000000001</v>
      </c>
      <c r="J28" s="2">
        <f t="shared" si="8"/>
        <v>-2.0174999999999983</v>
      </c>
      <c r="K28" s="2">
        <f t="shared" si="9"/>
        <v>87.982500000000002</v>
      </c>
      <c r="L28" s="2">
        <f t="shared" si="10"/>
        <v>196.16379519369559</v>
      </c>
      <c r="M28" s="2">
        <f>SUMIF(A:A,A28,L:L)</f>
        <v>2264.482588308596</v>
      </c>
      <c r="N28" s="3">
        <f t="shared" si="11"/>
        <v>8.6626320823343442E-2</v>
      </c>
      <c r="O28" s="6">
        <f t="shared" si="12"/>
        <v>11.543835528225818</v>
      </c>
      <c r="P28" s="3">
        <f t="shared" si="13"/>
        <v>8.6626320823343442E-2</v>
      </c>
      <c r="Q28" s="3">
        <f>IF(ISNUMBER(P28),SUMIF(A:A,A28,P:P),"")</f>
        <v>0.92367073470713179</v>
      </c>
      <c r="R28" s="3">
        <f t="shared" si="14"/>
        <v>9.3784849479733756E-2</v>
      </c>
      <c r="S28" s="7">
        <f t="shared" si="15"/>
        <v>10.662703043694631</v>
      </c>
    </row>
    <row r="29" spans="1:19" x14ac:dyDescent="0.3">
      <c r="A29" s="1">
        <v>28</v>
      </c>
      <c r="B29" s="5">
        <v>0.78125</v>
      </c>
      <c r="C29" s="1" t="s">
        <v>20</v>
      </c>
      <c r="D29" s="1">
        <v>4</v>
      </c>
      <c r="E29" s="1">
        <v>4</v>
      </c>
      <c r="F29" s="1" t="s">
        <v>37</v>
      </c>
      <c r="G29" s="1">
        <v>46.13</v>
      </c>
      <c r="H29" s="1">
        <f>1+COUNTIFS(A:A,A29,G:G,"&gt;"&amp;G29)</f>
        <v>6</v>
      </c>
      <c r="I29" s="2">
        <f>AVERAGEIF(A:A,A29,G:G)</f>
        <v>50.217500000000001</v>
      </c>
      <c r="J29" s="2">
        <f t="shared" si="8"/>
        <v>-4.0874999999999986</v>
      </c>
      <c r="K29" s="2">
        <f t="shared" si="9"/>
        <v>85.912499999999994</v>
      </c>
      <c r="L29" s="2">
        <f t="shared" si="10"/>
        <v>173.25248822223796</v>
      </c>
      <c r="M29" s="2">
        <f>SUMIF(A:A,A29,L:L)</f>
        <v>2264.482588308596</v>
      </c>
      <c r="N29" s="3">
        <f t="shared" si="11"/>
        <v>7.6508642246459035E-2</v>
      </c>
      <c r="O29" s="6">
        <f t="shared" si="12"/>
        <v>13.07041885253534</v>
      </c>
      <c r="P29" s="3">
        <f t="shared" si="13"/>
        <v>7.6508642246459035E-2</v>
      </c>
      <c r="Q29" s="3">
        <f>IF(ISNUMBER(P29),SUMIF(A:A,A29,P:P),"")</f>
        <v>0.92367073470713179</v>
      </c>
      <c r="R29" s="3">
        <f t="shared" si="14"/>
        <v>8.2831077538380204E-2</v>
      </c>
      <c r="S29" s="7">
        <f t="shared" si="15"/>
        <v>12.072763384451264</v>
      </c>
    </row>
    <row r="30" spans="1:19" x14ac:dyDescent="0.3">
      <c r="A30" s="1">
        <v>28</v>
      </c>
      <c r="B30" s="5">
        <v>0.78125</v>
      </c>
      <c r="C30" s="1" t="s">
        <v>20</v>
      </c>
      <c r="D30" s="1">
        <v>4</v>
      </c>
      <c r="E30" s="1">
        <v>10</v>
      </c>
      <c r="F30" s="1" t="s">
        <v>41</v>
      </c>
      <c r="G30" s="1">
        <v>35.06</v>
      </c>
      <c r="H30" s="1">
        <f>1+COUNTIFS(A:A,A30,G:G,"&gt;"&amp;G30)</f>
        <v>7</v>
      </c>
      <c r="I30" s="2">
        <f>AVERAGEIF(A:A,A30,G:G)</f>
        <v>50.217500000000001</v>
      </c>
      <c r="J30" s="2">
        <f t="shared" si="8"/>
        <v>-15.157499999999999</v>
      </c>
      <c r="K30" s="2">
        <f t="shared" si="9"/>
        <v>74.842500000000001</v>
      </c>
      <c r="L30" s="2">
        <f t="shared" si="10"/>
        <v>89.170476155982186</v>
      </c>
      <c r="M30" s="2">
        <f>SUMIF(A:A,A30,L:L)</f>
        <v>2264.482588308596</v>
      </c>
      <c r="N30" s="3">
        <f t="shared" si="11"/>
        <v>3.9377859037806093E-2</v>
      </c>
      <c r="O30" s="6">
        <f t="shared" si="12"/>
        <v>25.394981454931692</v>
      </c>
      <c r="P30" s="3" t="str">
        <f t="shared" si="13"/>
        <v/>
      </c>
      <c r="Q30" s="3" t="str">
        <f>IF(ISNUMBER(P30),SUMIF(A:A,A30,P:P),"")</f>
        <v/>
      </c>
      <c r="R30" s="3" t="str">
        <f t="shared" si="14"/>
        <v/>
      </c>
      <c r="S30" s="7" t="str">
        <f t="shared" si="15"/>
        <v/>
      </c>
    </row>
    <row r="31" spans="1:19" x14ac:dyDescent="0.3">
      <c r="A31" s="1">
        <v>28</v>
      </c>
      <c r="B31" s="5">
        <v>0.78125</v>
      </c>
      <c r="C31" s="1" t="s">
        <v>20</v>
      </c>
      <c r="D31" s="1">
        <v>4</v>
      </c>
      <c r="E31" s="1">
        <v>9</v>
      </c>
      <c r="F31" s="1" t="s">
        <v>40</v>
      </c>
      <c r="G31" s="1">
        <v>34</v>
      </c>
      <c r="H31" s="1">
        <f>1+COUNTIFS(A:A,A31,G:G,"&gt;"&amp;G31)</f>
        <v>8</v>
      </c>
      <c r="I31" s="2">
        <f>AVERAGEIF(A:A,A31,G:G)</f>
        <v>50.217500000000001</v>
      </c>
      <c r="J31" s="2">
        <f t="shared" si="8"/>
        <v>-16.217500000000001</v>
      </c>
      <c r="K31" s="2">
        <f t="shared" si="9"/>
        <v>73.782499999999999</v>
      </c>
      <c r="L31" s="2">
        <f t="shared" si="10"/>
        <v>83.675816078105399</v>
      </c>
      <c r="M31" s="2">
        <f>SUMIF(A:A,A31,L:L)</f>
        <v>2264.482588308596</v>
      </c>
      <c r="N31" s="3">
        <f t="shared" si="11"/>
        <v>3.6951406255062068E-2</v>
      </c>
      <c r="O31" s="6">
        <f t="shared" si="12"/>
        <v>27.062569502696732</v>
      </c>
      <c r="P31" s="3" t="str">
        <f t="shared" si="13"/>
        <v/>
      </c>
      <c r="Q31" s="3" t="str">
        <f>IF(ISNUMBER(P31),SUMIF(A:A,A31,P:P),"")</f>
        <v/>
      </c>
      <c r="R31" s="3" t="str">
        <f t="shared" si="14"/>
        <v/>
      </c>
      <c r="S31" s="7" t="str">
        <f t="shared" si="15"/>
        <v/>
      </c>
    </row>
    <row r="32" spans="1:19" x14ac:dyDescent="0.3">
      <c r="A32" s="1"/>
      <c r="B32" s="5"/>
      <c r="C32" s="1"/>
      <c r="D32" s="1"/>
      <c r="E32" s="1"/>
      <c r="F32" s="1"/>
      <c r="G32" s="1"/>
      <c r="H32" s="1"/>
      <c r="I32" s="2"/>
      <c r="J32" s="2"/>
      <c r="K32" s="2"/>
      <c r="L32" s="2"/>
      <c r="M32" s="2"/>
      <c r="N32" s="3"/>
      <c r="O32" s="6"/>
      <c r="P32" s="3"/>
      <c r="Q32" s="3"/>
      <c r="R32" s="3"/>
      <c r="S32" s="7"/>
    </row>
    <row r="33" spans="1:19" x14ac:dyDescent="0.3">
      <c r="A33" s="1">
        <v>29</v>
      </c>
      <c r="B33" s="5">
        <v>0.80208333333333337</v>
      </c>
      <c r="C33" s="1" t="s">
        <v>20</v>
      </c>
      <c r="D33" s="1">
        <v>5</v>
      </c>
      <c r="E33" s="1">
        <v>6</v>
      </c>
      <c r="F33" s="1" t="s">
        <v>46</v>
      </c>
      <c r="G33" s="1">
        <v>63.94</v>
      </c>
      <c r="H33" s="1">
        <f>1+COUNTIFS(A:A,A33,G:G,"&gt;"&amp;G33)</f>
        <v>1</v>
      </c>
      <c r="I33" s="2">
        <f>AVERAGEIF(A:A,A33,G:G)</f>
        <v>50.158000000000001</v>
      </c>
      <c r="J33" s="2">
        <f t="shared" si="8"/>
        <v>13.781999999999996</v>
      </c>
      <c r="K33" s="2">
        <f t="shared" si="9"/>
        <v>103.782</v>
      </c>
      <c r="L33" s="2">
        <f t="shared" si="10"/>
        <v>506.19400252172915</v>
      </c>
      <c r="M33" s="2">
        <f>SUMIF(A:A,A33,L:L)</f>
        <v>2530.3594940293774</v>
      </c>
      <c r="N33" s="3">
        <f t="shared" si="11"/>
        <v>0.20004825548153998</v>
      </c>
      <c r="O33" s="6">
        <f t="shared" si="12"/>
        <v>4.9987939039652254</v>
      </c>
      <c r="P33" s="3">
        <f t="shared" si="13"/>
        <v>0.20004825548153998</v>
      </c>
      <c r="Q33" s="3">
        <f>IF(ISNUMBER(P33),SUMIF(A:A,A33,P:P),"")</f>
        <v>0.96808236702692863</v>
      </c>
      <c r="R33" s="3">
        <f t="shared" si="14"/>
        <v>0.20664383764772712</v>
      </c>
      <c r="S33" s="7">
        <f t="shared" si="15"/>
        <v>4.8392442348304359</v>
      </c>
    </row>
    <row r="34" spans="1:19" x14ac:dyDescent="0.3">
      <c r="A34" s="1">
        <v>29</v>
      </c>
      <c r="B34" s="5">
        <v>0.80208333333333337</v>
      </c>
      <c r="C34" s="1" t="s">
        <v>20</v>
      </c>
      <c r="D34" s="1">
        <v>5</v>
      </c>
      <c r="E34" s="1">
        <v>5</v>
      </c>
      <c r="F34" s="1" t="s">
        <v>45</v>
      </c>
      <c r="G34" s="1">
        <v>60.85</v>
      </c>
      <c r="H34" s="1">
        <f>1+COUNTIFS(A:A,A34,G:G,"&gt;"&amp;G34)</f>
        <v>2</v>
      </c>
      <c r="I34" s="2">
        <f>AVERAGEIF(A:A,A34,G:G)</f>
        <v>50.158000000000001</v>
      </c>
      <c r="J34" s="2">
        <f t="shared" si="8"/>
        <v>10.692</v>
      </c>
      <c r="K34" s="2">
        <f t="shared" si="9"/>
        <v>100.69200000000001</v>
      </c>
      <c r="L34" s="2">
        <f t="shared" si="10"/>
        <v>420.53175760599385</v>
      </c>
      <c r="M34" s="2">
        <f>SUMIF(A:A,A34,L:L)</f>
        <v>2530.3594940293774</v>
      </c>
      <c r="N34" s="3">
        <f t="shared" si="11"/>
        <v>0.16619447102211299</v>
      </c>
      <c r="O34" s="6">
        <f t="shared" si="12"/>
        <v>6.017047341285771</v>
      </c>
      <c r="P34" s="3">
        <f t="shared" si="13"/>
        <v>0.16619447102211299</v>
      </c>
      <c r="Q34" s="3">
        <f>IF(ISNUMBER(P34),SUMIF(A:A,A34,P:P),"")</f>
        <v>0.96808236702692863</v>
      </c>
      <c r="R34" s="3">
        <f t="shared" si="14"/>
        <v>0.17167389540676353</v>
      </c>
      <c r="S34" s="7">
        <f t="shared" si="15"/>
        <v>5.8249974326650156</v>
      </c>
    </row>
    <row r="35" spans="1:19" x14ac:dyDescent="0.3">
      <c r="A35" s="1">
        <v>29</v>
      </c>
      <c r="B35" s="5">
        <v>0.80208333333333337</v>
      </c>
      <c r="C35" s="1" t="s">
        <v>20</v>
      </c>
      <c r="D35" s="1">
        <v>5</v>
      </c>
      <c r="E35" s="1">
        <v>8</v>
      </c>
      <c r="F35" s="1" t="s">
        <v>47</v>
      </c>
      <c r="G35" s="1">
        <v>57.55</v>
      </c>
      <c r="H35" s="1">
        <f>1+COUNTIFS(A:A,A35,G:G,"&gt;"&amp;G35)</f>
        <v>3</v>
      </c>
      <c r="I35" s="2">
        <f>AVERAGEIF(A:A,A35,G:G)</f>
        <v>50.158000000000001</v>
      </c>
      <c r="J35" s="2">
        <f t="shared" si="8"/>
        <v>7.3919999999999959</v>
      </c>
      <c r="K35" s="2">
        <f t="shared" si="9"/>
        <v>97.391999999999996</v>
      </c>
      <c r="L35" s="2">
        <f t="shared" si="10"/>
        <v>344.99157622702302</v>
      </c>
      <c r="M35" s="2">
        <f>SUMIF(A:A,A35,L:L)</f>
        <v>2530.3594940293774</v>
      </c>
      <c r="N35" s="3">
        <f t="shared" si="11"/>
        <v>0.13634093378473031</v>
      </c>
      <c r="O35" s="6">
        <f t="shared" si="12"/>
        <v>7.3345544308718562</v>
      </c>
      <c r="P35" s="3">
        <f t="shared" si="13"/>
        <v>0.13634093378473031</v>
      </c>
      <c r="Q35" s="3">
        <f>IF(ISNUMBER(P35),SUMIF(A:A,A35,P:P),"")</f>
        <v>0.96808236702692863</v>
      </c>
      <c r="R35" s="3">
        <f t="shared" si="14"/>
        <v>0.1408360883624459</v>
      </c>
      <c r="S35" s="7">
        <f t="shared" si="15"/>
        <v>7.1004528145262737</v>
      </c>
    </row>
    <row r="36" spans="1:19" x14ac:dyDescent="0.3">
      <c r="A36" s="1">
        <v>29</v>
      </c>
      <c r="B36" s="5">
        <v>0.80208333333333337</v>
      </c>
      <c r="C36" s="1" t="s">
        <v>20</v>
      </c>
      <c r="D36" s="1">
        <v>5</v>
      </c>
      <c r="E36" s="1">
        <v>12</v>
      </c>
      <c r="F36" s="1" t="s">
        <v>50</v>
      </c>
      <c r="G36" s="1">
        <v>55.02</v>
      </c>
      <c r="H36" s="1">
        <f>1+COUNTIFS(A:A,A36,G:G,"&gt;"&amp;G36)</f>
        <v>4</v>
      </c>
      <c r="I36" s="2">
        <f>AVERAGEIF(A:A,A36,G:G)</f>
        <v>50.158000000000001</v>
      </c>
      <c r="J36" s="2">
        <f t="shared" si="8"/>
        <v>4.8620000000000019</v>
      </c>
      <c r="K36" s="2">
        <f t="shared" si="9"/>
        <v>94.861999999999995</v>
      </c>
      <c r="L36" s="2">
        <f t="shared" si="10"/>
        <v>296.40299560487682</v>
      </c>
      <c r="M36" s="2">
        <f>SUMIF(A:A,A36,L:L)</f>
        <v>2530.3594940293774</v>
      </c>
      <c r="N36" s="3">
        <f t="shared" si="11"/>
        <v>0.1171386897017075</v>
      </c>
      <c r="O36" s="6">
        <f t="shared" si="12"/>
        <v>8.5368890718044561</v>
      </c>
      <c r="P36" s="3">
        <f t="shared" si="13"/>
        <v>0.1171386897017075</v>
      </c>
      <c r="Q36" s="3">
        <f>IF(ISNUMBER(P36),SUMIF(A:A,A36,P:P),"")</f>
        <v>0.96808236702692863</v>
      </c>
      <c r="R36" s="3">
        <f t="shared" si="14"/>
        <v>0.12100074713833635</v>
      </c>
      <c r="S36" s="7">
        <f t="shared" si="15"/>
        <v>8.2644117796787775</v>
      </c>
    </row>
    <row r="37" spans="1:19" x14ac:dyDescent="0.3">
      <c r="A37" s="1">
        <v>29</v>
      </c>
      <c r="B37" s="5">
        <v>0.80208333333333337</v>
      </c>
      <c r="C37" s="1" t="s">
        <v>20</v>
      </c>
      <c r="D37" s="1">
        <v>5</v>
      </c>
      <c r="E37" s="1">
        <v>4</v>
      </c>
      <c r="F37" s="1" t="s">
        <v>44</v>
      </c>
      <c r="G37" s="1">
        <v>49.09</v>
      </c>
      <c r="H37" s="1">
        <f>1+COUNTIFS(A:A,A37,G:G,"&gt;"&amp;G37)</f>
        <v>5</v>
      </c>
      <c r="I37" s="2">
        <f>AVERAGEIF(A:A,A37,G:G)</f>
        <v>50.158000000000001</v>
      </c>
      <c r="J37" s="2">
        <f t="shared" si="8"/>
        <v>-1.0679999999999978</v>
      </c>
      <c r="K37" s="2">
        <f t="shared" si="9"/>
        <v>88.932000000000002</v>
      </c>
      <c r="L37" s="2">
        <f t="shared" si="10"/>
        <v>207.66371156624206</v>
      </c>
      <c r="M37" s="2">
        <f>SUMIF(A:A,A37,L:L)</f>
        <v>2530.3594940293774</v>
      </c>
      <c r="N37" s="3">
        <f t="shared" si="11"/>
        <v>8.2068857036418835E-2</v>
      </c>
      <c r="O37" s="6">
        <f t="shared" si="12"/>
        <v>12.184890055873941</v>
      </c>
      <c r="P37" s="3">
        <f t="shared" si="13"/>
        <v>8.2068857036418835E-2</v>
      </c>
      <c r="Q37" s="3">
        <f>IF(ISNUMBER(P37),SUMIF(A:A,A37,P:P),"")</f>
        <v>0.96808236702692863</v>
      </c>
      <c r="R37" s="3">
        <f t="shared" si="14"/>
        <v>8.4774663635760639E-2</v>
      </c>
      <c r="S37" s="7">
        <f t="shared" si="15"/>
        <v>11.795977207253328</v>
      </c>
    </row>
    <row r="38" spans="1:19" x14ac:dyDescent="0.3">
      <c r="A38" s="1">
        <v>29</v>
      </c>
      <c r="B38" s="5">
        <v>0.80208333333333337</v>
      </c>
      <c r="C38" s="1" t="s">
        <v>20</v>
      </c>
      <c r="D38" s="1">
        <v>5</v>
      </c>
      <c r="E38" s="1">
        <v>1</v>
      </c>
      <c r="F38" s="1" t="s">
        <v>42</v>
      </c>
      <c r="G38" s="1">
        <v>48.46</v>
      </c>
      <c r="H38" s="1">
        <f>1+COUNTIFS(A:A,A38,G:G,"&gt;"&amp;G38)</f>
        <v>6</v>
      </c>
      <c r="I38" s="2">
        <f>AVERAGEIF(A:A,A38,G:G)</f>
        <v>50.158000000000001</v>
      </c>
      <c r="J38" s="2">
        <f t="shared" si="8"/>
        <v>-1.6980000000000004</v>
      </c>
      <c r="K38" s="2">
        <f t="shared" si="9"/>
        <v>88.301999999999992</v>
      </c>
      <c r="L38" s="2">
        <f t="shared" si="10"/>
        <v>199.96053058549165</v>
      </c>
      <c r="M38" s="2">
        <f>SUMIF(A:A,A38,L:L)</f>
        <v>2530.3594940293774</v>
      </c>
      <c r="N38" s="3">
        <f t="shared" si="11"/>
        <v>7.9024554043533118E-2</v>
      </c>
      <c r="O38" s="6">
        <f t="shared" si="12"/>
        <v>12.654294758172492</v>
      </c>
      <c r="P38" s="3">
        <f t="shared" si="13"/>
        <v>7.9024554043533118E-2</v>
      </c>
      <c r="Q38" s="3">
        <f>IF(ISNUMBER(P38),SUMIF(A:A,A38,P:P),"")</f>
        <v>0.96808236702692863</v>
      </c>
      <c r="R38" s="3">
        <f t="shared" si="14"/>
        <v>8.1629990107375788E-2</v>
      </c>
      <c r="S38" s="7">
        <f t="shared" si="15"/>
        <v>12.250399622548082</v>
      </c>
    </row>
    <row r="39" spans="1:19" x14ac:dyDescent="0.3">
      <c r="A39" s="1">
        <v>29</v>
      </c>
      <c r="B39" s="5">
        <v>0.80208333333333337</v>
      </c>
      <c r="C39" s="1" t="s">
        <v>20</v>
      </c>
      <c r="D39" s="1">
        <v>5</v>
      </c>
      <c r="E39" s="1">
        <v>3</v>
      </c>
      <c r="F39" s="1" t="s">
        <v>43</v>
      </c>
      <c r="G39" s="1">
        <v>46.68</v>
      </c>
      <c r="H39" s="1">
        <f>1+COUNTIFS(A:A,A39,G:G,"&gt;"&amp;G39)</f>
        <v>7</v>
      </c>
      <c r="I39" s="2">
        <f>AVERAGEIF(A:A,A39,G:G)</f>
        <v>50.158000000000001</v>
      </c>
      <c r="J39" s="2">
        <f t="shared" si="8"/>
        <v>-3.4780000000000015</v>
      </c>
      <c r="K39" s="2">
        <f t="shared" si="9"/>
        <v>86.521999999999991</v>
      </c>
      <c r="L39" s="2">
        <f t="shared" si="10"/>
        <v>179.70560784352364</v>
      </c>
      <c r="M39" s="2">
        <f>SUMIF(A:A,A39,L:L)</f>
        <v>2530.3594940293774</v>
      </c>
      <c r="N39" s="3">
        <f t="shared" si="11"/>
        <v>7.1019793143051818E-2</v>
      </c>
      <c r="O39" s="6">
        <f t="shared" si="12"/>
        <v>14.080581704676993</v>
      </c>
      <c r="P39" s="3">
        <f t="shared" si="13"/>
        <v>7.1019793143051818E-2</v>
      </c>
      <c r="Q39" s="3">
        <f>IF(ISNUMBER(P39),SUMIF(A:A,A39,P:P),"")</f>
        <v>0.96808236702692863</v>
      </c>
      <c r="R39" s="3">
        <f t="shared" si="14"/>
        <v>7.336131259281195E-2</v>
      </c>
      <c r="S39" s="7">
        <f t="shared" si="15"/>
        <v>13.631162865779769</v>
      </c>
    </row>
    <row r="40" spans="1:19" x14ac:dyDescent="0.3">
      <c r="A40" s="1">
        <v>29</v>
      </c>
      <c r="B40" s="5">
        <v>0.80208333333333337</v>
      </c>
      <c r="C40" s="1" t="s">
        <v>20</v>
      </c>
      <c r="D40" s="1">
        <v>5</v>
      </c>
      <c r="E40" s="1">
        <v>11</v>
      </c>
      <c r="F40" s="1" t="s">
        <v>49</v>
      </c>
      <c r="G40" s="1">
        <v>44.14</v>
      </c>
      <c r="H40" s="1">
        <f>1+COUNTIFS(A:A,A40,G:G,"&gt;"&amp;G40)</f>
        <v>8</v>
      </c>
      <c r="I40" s="2">
        <f>AVERAGEIF(A:A,A40,G:G)</f>
        <v>50.158000000000001</v>
      </c>
      <c r="J40" s="2">
        <f t="shared" si="8"/>
        <v>-6.0180000000000007</v>
      </c>
      <c r="K40" s="2">
        <f t="shared" si="9"/>
        <v>83.981999999999999</v>
      </c>
      <c r="L40" s="2">
        <f t="shared" si="10"/>
        <v>154.30327746415313</v>
      </c>
      <c r="M40" s="2">
        <f>SUMIF(A:A,A40,L:L)</f>
        <v>2530.3594940293774</v>
      </c>
      <c r="N40" s="3">
        <f t="shared" si="11"/>
        <v>6.0980772822299086E-2</v>
      </c>
      <c r="O40" s="6">
        <f t="shared" si="12"/>
        <v>16.39861145928813</v>
      </c>
      <c r="P40" s="3">
        <f t="shared" si="13"/>
        <v>6.0980772822299086E-2</v>
      </c>
      <c r="Q40" s="3">
        <f>IF(ISNUMBER(P40),SUMIF(A:A,A40,P:P),"")</f>
        <v>0.96808236702692863</v>
      </c>
      <c r="R40" s="3">
        <f t="shared" si="14"/>
        <v>6.2991306214549431E-2</v>
      </c>
      <c r="S40" s="7">
        <f t="shared" si="15"/>
        <v>15.875206597462569</v>
      </c>
    </row>
    <row r="41" spans="1:19" x14ac:dyDescent="0.3">
      <c r="A41" s="1">
        <v>29</v>
      </c>
      <c r="B41" s="5">
        <v>0.80208333333333337</v>
      </c>
      <c r="C41" s="1" t="s">
        <v>20</v>
      </c>
      <c r="D41" s="1">
        <v>5</v>
      </c>
      <c r="E41" s="1">
        <v>10</v>
      </c>
      <c r="F41" s="1" t="s">
        <v>48</v>
      </c>
      <c r="G41" s="1">
        <v>42.5</v>
      </c>
      <c r="H41" s="1">
        <f>1+COUNTIFS(A:A,A41,G:G,"&gt;"&amp;G41)</f>
        <v>9</v>
      </c>
      <c r="I41" s="2">
        <f>AVERAGEIF(A:A,A41,G:G)</f>
        <v>50.158000000000001</v>
      </c>
      <c r="J41" s="2">
        <f t="shared" si="8"/>
        <v>-7.6580000000000013</v>
      </c>
      <c r="K41" s="2">
        <f t="shared" si="9"/>
        <v>82.341999999999999</v>
      </c>
      <c r="L41" s="2">
        <f t="shared" si="10"/>
        <v>139.84294898998769</v>
      </c>
      <c r="M41" s="2">
        <f>SUMIF(A:A,A41,L:L)</f>
        <v>2530.3594940293774</v>
      </c>
      <c r="N41" s="3">
        <f t="shared" si="11"/>
        <v>5.526603999153494E-2</v>
      </c>
      <c r="O41" s="6">
        <f t="shared" si="12"/>
        <v>18.094294437473163</v>
      </c>
      <c r="P41" s="3">
        <f t="shared" si="13"/>
        <v>5.526603999153494E-2</v>
      </c>
      <c r="Q41" s="3">
        <f>IF(ISNUMBER(P41),SUMIF(A:A,A41,P:P),"")</f>
        <v>0.96808236702692863</v>
      </c>
      <c r="R41" s="3">
        <f t="shared" si="14"/>
        <v>5.7088158894229336E-2</v>
      </c>
      <c r="S41" s="7">
        <f t="shared" si="15"/>
        <v>17.516767388711205</v>
      </c>
    </row>
    <row r="42" spans="1:19" x14ac:dyDescent="0.3">
      <c r="A42" s="1">
        <v>29</v>
      </c>
      <c r="B42" s="5">
        <v>0.80208333333333337</v>
      </c>
      <c r="C42" s="1" t="s">
        <v>20</v>
      </c>
      <c r="D42" s="1">
        <v>5</v>
      </c>
      <c r="E42" s="1">
        <v>14</v>
      </c>
      <c r="F42" s="1" t="s">
        <v>51</v>
      </c>
      <c r="G42" s="1">
        <v>33.35</v>
      </c>
      <c r="H42" s="1">
        <f>1+COUNTIFS(A:A,A42,G:G,"&gt;"&amp;G42)</f>
        <v>10</v>
      </c>
      <c r="I42" s="2">
        <f>AVERAGEIF(A:A,A42,G:G)</f>
        <v>50.158000000000001</v>
      </c>
      <c r="J42" s="2">
        <f t="shared" si="8"/>
        <v>-16.808</v>
      </c>
      <c r="K42" s="2">
        <f t="shared" si="9"/>
        <v>73.192000000000007</v>
      </c>
      <c r="L42" s="2">
        <f t="shared" si="10"/>
        <v>80.763085620356208</v>
      </c>
      <c r="M42" s="2">
        <f>SUMIF(A:A,A42,L:L)</f>
        <v>2530.3594940293774</v>
      </c>
      <c r="N42" s="3">
        <f t="shared" si="11"/>
        <v>3.1917632973071354E-2</v>
      </c>
      <c r="O42" s="6">
        <f t="shared" si="12"/>
        <v>31.330644125261163</v>
      </c>
      <c r="P42" s="3" t="str">
        <f t="shared" si="13"/>
        <v/>
      </c>
      <c r="Q42" s="3" t="str">
        <f>IF(ISNUMBER(P42),SUMIF(A:A,A42,P:P),"")</f>
        <v/>
      </c>
      <c r="R42" s="3" t="str">
        <f t="shared" si="14"/>
        <v/>
      </c>
      <c r="S42" s="7" t="str">
        <f t="shared" si="15"/>
        <v/>
      </c>
    </row>
    <row r="43" spans="1:19" x14ac:dyDescent="0.3">
      <c r="A43" s="1"/>
      <c r="B43" s="5"/>
      <c r="C43" s="1"/>
      <c r="D43" s="1"/>
      <c r="E43" s="1"/>
      <c r="F43" s="1"/>
      <c r="G43" s="1"/>
      <c r="H43" s="1"/>
      <c r="I43" s="2"/>
      <c r="J43" s="2"/>
      <c r="K43" s="2"/>
      <c r="L43" s="2"/>
      <c r="M43" s="2"/>
      <c r="N43" s="3"/>
      <c r="O43" s="6"/>
      <c r="P43" s="3"/>
      <c r="Q43" s="3"/>
      <c r="R43" s="3"/>
      <c r="S43" s="7"/>
    </row>
    <row r="44" spans="1:19" x14ac:dyDescent="0.3">
      <c r="A44" s="1">
        <v>30</v>
      </c>
      <c r="B44" s="5">
        <v>0.82291666666666663</v>
      </c>
      <c r="C44" s="1" t="s">
        <v>20</v>
      </c>
      <c r="D44" s="1">
        <v>6</v>
      </c>
      <c r="E44" s="1">
        <v>2</v>
      </c>
      <c r="F44" s="1" t="s">
        <v>53</v>
      </c>
      <c r="G44" s="1">
        <v>69.13</v>
      </c>
      <c r="H44" s="1">
        <f>1+COUNTIFS(A:A,A44,G:G,"&gt;"&amp;G44)</f>
        <v>1</v>
      </c>
      <c r="I44" s="2">
        <f>AVERAGEIF(A:A,A44,G:G)</f>
        <v>47.488999999999997</v>
      </c>
      <c r="J44" s="2">
        <f t="shared" si="8"/>
        <v>21.640999999999998</v>
      </c>
      <c r="K44" s="2">
        <f t="shared" si="9"/>
        <v>111.64099999999999</v>
      </c>
      <c r="L44" s="2">
        <f t="shared" si="10"/>
        <v>811.15568305328202</v>
      </c>
      <c r="M44" s="2">
        <f>SUMIF(A:A,A44,L:L)</f>
        <v>3012.7385873325866</v>
      </c>
      <c r="N44" s="3">
        <f t="shared" si="11"/>
        <v>0.26924197355319224</v>
      </c>
      <c r="O44" s="6">
        <f t="shared" si="12"/>
        <v>3.7141311468006939</v>
      </c>
      <c r="P44" s="3">
        <f t="shared" si="13"/>
        <v>0.26924197355319224</v>
      </c>
      <c r="Q44" s="3">
        <f>IF(ISNUMBER(P44),SUMIF(A:A,A44,P:P),"")</f>
        <v>0.86933931340267678</v>
      </c>
      <c r="R44" s="3">
        <f t="shared" si="14"/>
        <v>0.30970872868886318</v>
      </c>
      <c r="S44" s="7">
        <f t="shared" si="15"/>
        <v>3.228840221047212</v>
      </c>
    </row>
    <row r="45" spans="1:19" x14ac:dyDescent="0.3">
      <c r="A45" s="1">
        <v>30</v>
      </c>
      <c r="B45" s="5">
        <v>0.82291666666666663</v>
      </c>
      <c r="C45" s="1" t="s">
        <v>20</v>
      </c>
      <c r="D45" s="1">
        <v>6</v>
      </c>
      <c r="E45" s="1">
        <v>5</v>
      </c>
      <c r="F45" s="1" t="s">
        <v>56</v>
      </c>
      <c r="G45" s="1">
        <v>62.81</v>
      </c>
      <c r="H45" s="1">
        <f>1+COUNTIFS(A:A,A45,G:G,"&gt;"&amp;G45)</f>
        <v>2</v>
      </c>
      <c r="I45" s="2">
        <f>AVERAGEIF(A:A,A45,G:G)</f>
        <v>47.488999999999997</v>
      </c>
      <c r="J45" s="2">
        <f t="shared" si="8"/>
        <v>15.321000000000005</v>
      </c>
      <c r="K45" s="2">
        <f t="shared" si="9"/>
        <v>105.321</v>
      </c>
      <c r="L45" s="2">
        <f t="shared" si="10"/>
        <v>555.16202051535913</v>
      </c>
      <c r="M45" s="2">
        <f>SUMIF(A:A,A45,L:L)</f>
        <v>3012.7385873325866</v>
      </c>
      <c r="N45" s="3">
        <f t="shared" si="11"/>
        <v>0.18427155374502224</v>
      </c>
      <c r="O45" s="6">
        <f t="shared" si="12"/>
        <v>5.4267735832070239</v>
      </c>
      <c r="P45" s="3">
        <f t="shared" si="13"/>
        <v>0.18427155374502224</v>
      </c>
      <c r="Q45" s="3">
        <f>IF(ISNUMBER(P45),SUMIF(A:A,A45,P:P),"")</f>
        <v>0.86933931340267678</v>
      </c>
      <c r="R45" s="3">
        <f t="shared" si="14"/>
        <v>0.21196735371803888</v>
      </c>
      <c r="S45" s="7">
        <f t="shared" si="15"/>
        <v>4.7177076208169781</v>
      </c>
    </row>
    <row r="46" spans="1:19" x14ac:dyDescent="0.3">
      <c r="A46" s="1">
        <v>30</v>
      </c>
      <c r="B46" s="5">
        <v>0.82291666666666663</v>
      </c>
      <c r="C46" s="1" t="s">
        <v>20</v>
      </c>
      <c r="D46" s="1">
        <v>6</v>
      </c>
      <c r="E46" s="1">
        <v>3</v>
      </c>
      <c r="F46" s="1" t="s">
        <v>54</v>
      </c>
      <c r="G46" s="1">
        <v>57.19</v>
      </c>
      <c r="H46" s="1">
        <f>1+COUNTIFS(A:A,A46,G:G,"&gt;"&amp;G46)</f>
        <v>3</v>
      </c>
      <c r="I46" s="2">
        <f>AVERAGEIF(A:A,A46,G:G)</f>
        <v>47.488999999999997</v>
      </c>
      <c r="J46" s="2">
        <f t="shared" si="8"/>
        <v>9.7010000000000005</v>
      </c>
      <c r="K46" s="2">
        <f t="shared" si="9"/>
        <v>99.700999999999993</v>
      </c>
      <c r="L46" s="2">
        <f t="shared" si="10"/>
        <v>396.25581493553824</v>
      </c>
      <c r="M46" s="2">
        <f>SUMIF(A:A,A46,L:L)</f>
        <v>3012.7385873325866</v>
      </c>
      <c r="N46" s="3">
        <f t="shared" si="11"/>
        <v>0.13152678317383473</v>
      </c>
      <c r="O46" s="6">
        <f t="shared" si="12"/>
        <v>7.6030141988520468</v>
      </c>
      <c r="P46" s="3">
        <f t="shared" si="13"/>
        <v>0.13152678317383473</v>
      </c>
      <c r="Q46" s="3">
        <f>IF(ISNUMBER(P46),SUMIF(A:A,A46,P:P),"")</f>
        <v>0.86933931340267678</v>
      </c>
      <c r="R46" s="3">
        <f t="shared" si="14"/>
        <v>0.1512951055428822</v>
      </c>
      <c r="S46" s="7">
        <f t="shared" si="15"/>
        <v>6.6095991434208416</v>
      </c>
    </row>
    <row r="47" spans="1:19" x14ac:dyDescent="0.3">
      <c r="A47" s="1">
        <v>30</v>
      </c>
      <c r="B47" s="5">
        <v>0.82291666666666663</v>
      </c>
      <c r="C47" s="1" t="s">
        <v>20</v>
      </c>
      <c r="D47" s="1">
        <v>6</v>
      </c>
      <c r="E47" s="1">
        <v>9</v>
      </c>
      <c r="F47" s="1" t="s">
        <v>59</v>
      </c>
      <c r="G47" s="1">
        <v>56.11</v>
      </c>
      <c r="H47" s="1">
        <f>1+COUNTIFS(A:A,A47,G:G,"&gt;"&amp;G47)</f>
        <v>4</v>
      </c>
      <c r="I47" s="2">
        <f>AVERAGEIF(A:A,A47,G:G)</f>
        <v>47.488999999999997</v>
      </c>
      <c r="J47" s="2">
        <f t="shared" si="8"/>
        <v>8.6210000000000022</v>
      </c>
      <c r="K47" s="2">
        <f t="shared" si="9"/>
        <v>98.621000000000009</v>
      </c>
      <c r="L47" s="2">
        <f t="shared" si="10"/>
        <v>371.39270246332478</v>
      </c>
      <c r="M47" s="2">
        <f>SUMIF(A:A,A47,L:L)</f>
        <v>3012.7385873325866</v>
      </c>
      <c r="N47" s="3">
        <f t="shared" si="11"/>
        <v>0.12327412143386388</v>
      </c>
      <c r="O47" s="6">
        <f t="shared" si="12"/>
        <v>8.1120026520448292</v>
      </c>
      <c r="P47" s="3">
        <f t="shared" si="13"/>
        <v>0.12327412143386388</v>
      </c>
      <c r="Q47" s="3">
        <f>IF(ISNUMBER(P47),SUMIF(A:A,A47,P:P),"")</f>
        <v>0.86933931340267678</v>
      </c>
      <c r="R47" s="3">
        <f t="shared" si="14"/>
        <v>0.14180207835230324</v>
      </c>
      <c r="S47" s="7">
        <f t="shared" si="15"/>
        <v>7.052082815849344</v>
      </c>
    </row>
    <row r="48" spans="1:19" x14ac:dyDescent="0.3">
      <c r="A48" s="1">
        <v>30</v>
      </c>
      <c r="B48" s="5">
        <v>0.82291666666666663</v>
      </c>
      <c r="C48" s="1" t="s">
        <v>20</v>
      </c>
      <c r="D48" s="1">
        <v>6</v>
      </c>
      <c r="E48" s="1">
        <v>1</v>
      </c>
      <c r="F48" s="1" t="s">
        <v>52</v>
      </c>
      <c r="G48" s="1">
        <v>50.31</v>
      </c>
      <c r="H48" s="1">
        <f>1+COUNTIFS(A:A,A48,G:G,"&gt;"&amp;G48)</f>
        <v>5</v>
      </c>
      <c r="I48" s="2">
        <f>AVERAGEIF(A:A,A48,G:G)</f>
        <v>47.488999999999997</v>
      </c>
      <c r="J48" s="2">
        <f t="shared" si="8"/>
        <v>2.8210000000000051</v>
      </c>
      <c r="K48" s="2">
        <f t="shared" si="9"/>
        <v>92.820999999999998</v>
      </c>
      <c r="L48" s="2">
        <f t="shared" si="10"/>
        <v>262.23996984357666</v>
      </c>
      <c r="M48" s="2">
        <f>SUMIF(A:A,A48,L:L)</f>
        <v>3012.7385873325866</v>
      </c>
      <c r="N48" s="3">
        <f t="shared" si="11"/>
        <v>8.7043718610766777E-2</v>
      </c>
      <c r="O48" s="6">
        <f t="shared" si="12"/>
        <v>11.488479765802493</v>
      </c>
      <c r="P48" s="3">
        <f t="shared" si="13"/>
        <v>8.7043718610766777E-2</v>
      </c>
      <c r="Q48" s="3">
        <f>IF(ISNUMBER(P48),SUMIF(A:A,A48,P:P),"")</f>
        <v>0.86933931340267678</v>
      </c>
      <c r="R48" s="3">
        <f t="shared" si="14"/>
        <v>0.10012628816942533</v>
      </c>
      <c r="S48" s="7">
        <f t="shared" si="15"/>
        <v>9.9873871116432849</v>
      </c>
    </row>
    <row r="49" spans="1:19" x14ac:dyDescent="0.3">
      <c r="A49" s="1">
        <v>30</v>
      </c>
      <c r="B49" s="5">
        <v>0.82291666666666663</v>
      </c>
      <c r="C49" s="1" t="s">
        <v>20</v>
      </c>
      <c r="D49" s="1">
        <v>6</v>
      </c>
      <c r="E49" s="1">
        <v>11</v>
      </c>
      <c r="F49" s="1" t="s">
        <v>61</v>
      </c>
      <c r="G49" s="1">
        <v>47.6</v>
      </c>
      <c r="H49" s="1">
        <f>1+COUNTIFS(A:A,A49,G:G,"&gt;"&amp;G49)</f>
        <v>6</v>
      </c>
      <c r="I49" s="2">
        <f>AVERAGEIF(A:A,A49,G:G)</f>
        <v>47.488999999999997</v>
      </c>
      <c r="J49" s="2">
        <f t="shared" si="8"/>
        <v>0.11100000000000421</v>
      </c>
      <c r="K49" s="2">
        <f t="shared" si="9"/>
        <v>90.111000000000004</v>
      </c>
      <c r="L49" s="2">
        <f t="shared" si="10"/>
        <v>222.88590416238057</v>
      </c>
      <c r="M49" s="2">
        <f>SUMIF(A:A,A49,L:L)</f>
        <v>3012.7385873325866</v>
      </c>
      <c r="N49" s="3">
        <f t="shared" si="11"/>
        <v>7.3981162885997001E-2</v>
      </c>
      <c r="O49" s="6">
        <f t="shared" si="12"/>
        <v>13.516954329860607</v>
      </c>
      <c r="P49" s="3">
        <f t="shared" si="13"/>
        <v>7.3981162885997001E-2</v>
      </c>
      <c r="Q49" s="3">
        <f>IF(ISNUMBER(P49),SUMIF(A:A,A49,P:P),"")</f>
        <v>0.86933931340267678</v>
      </c>
      <c r="R49" s="3">
        <f t="shared" si="14"/>
        <v>8.5100445528487251E-2</v>
      </c>
      <c r="S49" s="7">
        <f t="shared" si="15"/>
        <v>11.750819796416359</v>
      </c>
    </row>
    <row r="50" spans="1:19" x14ac:dyDescent="0.3">
      <c r="A50" s="1">
        <v>30</v>
      </c>
      <c r="B50" s="5">
        <v>0.82291666666666663</v>
      </c>
      <c r="C50" s="1" t="s">
        <v>20</v>
      </c>
      <c r="D50" s="1">
        <v>6</v>
      </c>
      <c r="E50" s="1">
        <v>4</v>
      </c>
      <c r="F50" s="1" t="s">
        <v>55</v>
      </c>
      <c r="G50" s="1">
        <v>39.729999999999997</v>
      </c>
      <c r="H50" s="1">
        <f>1+COUNTIFS(A:A,A50,G:G,"&gt;"&amp;G50)</f>
        <v>7</v>
      </c>
      <c r="I50" s="2">
        <f>AVERAGEIF(A:A,A50,G:G)</f>
        <v>47.488999999999997</v>
      </c>
      <c r="J50" s="2">
        <f t="shared" si="8"/>
        <v>-7.7590000000000003</v>
      </c>
      <c r="K50" s="2">
        <f t="shared" si="9"/>
        <v>82.241</v>
      </c>
      <c r="L50" s="2">
        <f t="shared" si="10"/>
        <v>138.99806330832592</v>
      </c>
      <c r="M50" s="2">
        <f>SUMIF(A:A,A50,L:L)</f>
        <v>3012.7385873325866</v>
      </c>
      <c r="N50" s="3">
        <f t="shared" si="11"/>
        <v>4.6136781960691715E-2</v>
      </c>
      <c r="O50" s="6">
        <f t="shared" si="12"/>
        <v>21.674680320183459</v>
      </c>
      <c r="P50" s="3" t="str">
        <f t="shared" si="13"/>
        <v/>
      </c>
      <c r="Q50" s="3" t="str">
        <f>IF(ISNUMBER(P50),SUMIF(A:A,A50,P:P),"")</f>
        <v/>
      </c>
      <c r="R50" s="3" t="str">
        <f t="shared" si="14"/>
        <v/>
      </c>
      <c r="S50" s="7" t="str">
        <f t="shared" si="15"/>
        <v/>
      </c>
    </row>
    <row r="51" spans="1:19" x14ac:dyDescent="0.3">
      <c r="A51" s="1">
        <v>30</v>
      </c>
      <c r="B51" s="5">
        <v>0.82291666666666663</v>
      </c>
      <c r="C51" s="1" t="s">
        <v>20</v>
      </c>
      <c r="D51" s="1">
        <v>6</v>
      </c>
      <c r="E51" s="1">
        <v>6</v>
      </c>
      <c r="F51" s="1" t="s">
        <v>57</v>
      </c>
      <c r="G51" s="1">
        <v>35.22</v>
      </c>
      <c r="H51" s="1">
        <f>1+COUNTIFS(A:A,A51,G:G,"&gt;"&amp;G51)</f>
        <v>8</v>
      </c>
      <c r="I51" s="2">
        <f>AVERAGEIF(A:A,A51,G:G)</f>
        <v>47.488999999999997</v>
      </c>
      <c r="J51" s="2">
        <f t="shared" si="8"/>
        <v>-12.268999999999998</v>
      </c>
      <c r="K51" s="2">
        <f t="shared" si="9"/>
        <v>77.730999999999995</v>
      </c>
      <c r="L51" s="2">
        <f t="shared" si="10"/>
        <v>106.04462541501199</v>
      </c>
      <c r="M51" s="2">
        <f>SUMIF(A:A,A51,L:L)</f>
        <v>3012.7385873325866</v>
      </c>
      <c r="N51" s="3">
        <f t="shared" si="11"/>
        <v>3.5198747697821872E-2</v>
      </c>
      <c r="O51" s="6">
        <f t="shared" si="12"/>
        <v>28.410101648641348</v>
      </c>
      <c r="P51" s="3" t="str">
        <f t="shared" si="13"/>
        <v/>
      </c>
      <c r="Q51" s="3" t="str">
        <f>IF(ISNUMBER(P51),SUMIF(A:A,A51,P:P),"")</f>
        <v/>
      </c>
      <c r="R51" s="3" t="str">
        <f t="shared" si="14"/>
        <v/>
      </c>
      <c r="S51" s="7" t="str">
        <f t="shared" si="15"/>
        <v/>
      </c>
    </row>
    <row r="52" spans="1:19" x14ac:dyDescent="0.3">
      <c r="A52" s="1">
        <v>30</v>
      </c>
      <c r="B52" s="5">
        <v>0.82291666666666663</v>
      </c>
      <c r="C52" s="1" t="s">
        <v>20</v>
      </c>
      <c r="D52" s="1">
        <v>6</v>
      </c>
      <c r="E52" s="1">
        <v>10</v>
      </c>
      <c r="F52" s="1" t="s">
        <v>60</v>
      </c>
      <c r="G52" s="1">
        <v>33.909999999999997</v>
      </c>
      <c r="H52" s="1">
        <f>1+COUNTIFS(A:A,A52,G:G,"&gt;"&amp;G52)</f>
        <v>9</v>
      </c>
      <c r="I52" s="2">
        <f>AVERAGEIF(A:A,A52,G:G)</f>
        <v>47.488999999999997</v>
      </c>
      <c r="J52" s="2">
        <f t="shared" si="8"/>
        <v>-13.579000000000001</v>
      </c>
      <c r="K52" s="2">
        <f t="shared" si="9"/>
        <v>76.420999999999992</v>
      </c>
      <c r="L52" s="2">
        <f t="shared" si="10"/>
        <v>98.028671283560399</v>
      </c>
      <c r="M52" s="2">
        <f>SUMIF(A:A,A52,L:L)</f>
        <v>3012.7385873325866</v>
      </c>
      <c r="N52" s="3">
        <f t="shared" si="11"/>
        <v>3.2538060784873098E-2</v>
      </c>
      <c r="O52" s="6">
        <f t="shared" si="12"/>
        <v>30.733239040013679</v>
      </c>
      <c r="P52" s="3" t="str">
        <f t="shared" si="13"/>
        <v/>
      </c>
      <c r="Q52" s="3" t="str">
        <f>IF(ISNUMBER(P52),SUMIF(A:A,A52,P:P),"")</f>
        <v/>
      </c>
      <c r="R52" s="3" t="str">
        <f t="shared" si="14"/>
        <v/>
      </c>
      <c r="S52" s="7" t="str">
        <f t="shared" si="15"/>
        <v/>
      </c>
    </row>
    <row r="53" spans="1:19" x14ac:dyDescent="0.3">
      <c r="A53" s="1">
        <v>30</v>
      </c>
      <c r="B53" s="5">
        <v>0.82291666666666663</v>
      </c>
      <c r="C53" s="1" t="s">
        <v>20</v>
      </c>
      <c r="D53" s="1">
        <v>6</v>
      </c>
      <c r="E53" s="1">
        <v>7</v>
      </c>
      <c r="F53" s="1" t="s">
        <v>58</v>
      </c>
      <c r="G53" s="1">
        <v>22.88</v>
      </c>
      <c r="H53" s="1">
        <f>1+COUNTIFS(A:A,A53,G:G,"&gt;"&amp;G53)</f>
        <v>10</v>
      </c>
      <c r="I53" s="2">
        <f>AVERAGEIF(A:A,A53,G:G)</f>
        <v>47.488999999999997</v>
      </c>
      <c r="J53" s="2">
        <f t="shared" si="8"/>
        <v>-24.608999999999998</v>
      </c>
      <c r="K53" s="2">
        <f t="shared" si="9"/>
        <v>65.391000000000005</v>
      </c>
      <c r="L53" s="2">
        <f t="shared" si="10"/>
        <v>50.575132352226802</v>
      </c>
      <c r="M53" s="2">
        <f>SUMIF(A:A,A53,L:L)</f>
        <v>3012.7385873325866</v>
      </c>
      <c r="N53" s="3">
        <f t="shared" si="11"/>
        <v>1.6787096153936452E-2</v>
      </c>
      <c r="O53" s="6">
        <f t="shared" si="12"/>
        <v>59.569564076483076</v>
      </c>
      <c r="P53" s="3" t="str">
        <f t="shared" si="13"/>
        <v/>
      </c>
      <c r="Q53" s="3" t="str">
        <f>IF(ISNUMBER(P53),SUMIF(A:A,A53,P:P),"")</f>
        <v/>
      </c>
      <c r="R53" s="3" t="str">
        <f t="shared" si="14"/>
        <v/>
      </c>
      <c r="S53" s="7" t="str">
        <f t="shared" si="15"/>
        <v/>
      </c>
    </row>
    <row r="54" spans="1:19" x14ac:dyDescent="0.3">
      <c r="A54" s="1"/>
      <c r="B54" s="5"/>
      <c r="C54" s="1"/>
      <c r="D54" s="1"/>
      <c r="E54" s="1"/>
      <c r="F54" s="1"/>
      <c r="G54" s="1"/>
      <c r="H54" s="1"/>
      <c r="I54" s="2"/>
      <c r="J54" s="2"/>
      <c r="K54" s="2"/>
      <c r="L54" s="2"/>
      <c r="M54" s="2"/>
      <c r="N54" s="3"/>
      <c r="O54" s="6"/>
      <c r="P54" s="3"/>
      <c r="Q54" s="3"/>
      <c r="R54" s="3"/>
      <c r="S54" s="7"/>
    </row>
    <row r="55" spans="1:19" x14ac:dyDescent="0.3">
      <c r="A55" s="1">
        <v>31</v>
      </c>
      <c r="B55" s="5">
        <v>0.84375</v>
      </c>
      <c r="C55" s="1" t="s">
        <v>20</v>
      </c>
      <c r="D55" s="1">
        <v>7</v>
      </c>
      <c r="E55" s="1">
        <v>4</v>
      </c>
      <c r="F55" s="1" t="s">
        <v>65</v>
      </c>
      <c r="G55" s="1">
        <v>62.74</v>
      </c>
      <c r="H55" s="1">
        <f>1+COUNTIFS(A:A,A55,G:G,"&gt;"&amp;G55)</f>
        <v>1</v>
      </c>
      <c r="I55" s="2">
        <f>AVERAGEIF(A:A,A55,G:G)</f>
        <v>47.846000000000004</v>
      </c>
      <c r="J55" s="2">
        <f t="shared" si="8"/>
        <v>14.893999999999998</v>
      </c>
      <c r="K55" s="2">
        <f t="shared" si="9"/>
        <v>104.89400000000001</v>
      </c>
      <c r="L55" s="2">
        <f t="shared" si="10"/>
        <v>541.11942332319541</v>
      </c>
      <c r="M55" s="2">
        <f>SUMIF(A:A,A55,L:L)</f>
        <v>2577.8586307501073</v>
      </c>
      <c r="N55" s="3">
        <f t="shared" si="11"/>
        <v>0.2099104337485489</v>
      </c>
      <c r="O55" s="6">
        <f t="shared" si="12"/>
        <v>4.7639366092582947</v>
      </c>
      <c r="P55" s="3">
        <f t="shared" si="13"/>
        <v>0.2099104337485489</v>
      </c>
      <c r="Q55" s="3">
        <f>IF(ISNUMBER(P55),SUMIF(A:A,A55,P:P),"")</f>
        <v>0.95873226607290007</v>
      </c>
      <c r="R55" s="3">
        <f t="shared" si="14"/>
        <v>0.21894583209175913</v>
      </c>
      <c r="S55" s="7">
        <f t="shared" si="15"/>
        <v>4.5673397408218523</v>
      </c>
    </row>
    <row r="56" spans="1:19" x14ac:dyDescent="0.3">
      <c r="A56" s="1">
        <v>31</v>
      </c>
      <c r="B56" s="5">
        <v>0.84375</v>
      </c>
      <c r="C56" s="1" t="s">
        <v>20</v>
      </c>
      <c r="D56" s="1">
        <v>7</v>
      </c>
      <c r="E56" s="1">
        <v>6</v>
      </c>
      <c r="F56" s="1" t="s">
        <v>67</v>
      </c>
      <c r="G56" s="1">
        <v>60.59</v>
      </c>
      <c r="H56" s="1">
        <f>1+COUNTIFS(A:A,A56,G:G,"&gt;"&amp;G56)</f>
        <v>2</v>
      </c>
      <c r="I56" s="2">
        <f>AVERAGEIF(A:A,A56,G:G)</f>
        <v>47.846000000000004</v>
      </c>
      <c r="J56" s="2">
        <f t="shared" si="8"/>
        <v>12.744</v>
      </c>
      <c r="K56" s="2">
        <f t="shared" si="9"/>
        <v>102.744</v>
      </c>
      <c r="L56" s="2">
        <f t="shared" si="10"/>
        <v>475.62988535212799</v>
      </c>
      <c r="M56" s="2">
        <f>SUMIF(A:A,A56,L:L)</f>
        <v>2577.8586307501073</v>
      </c>
      <c r="N56" s="3">
        <f t="shared" si="11"/>
        <v>0.18450580636135536</v>
      </c>
      <c r="O56" s="6">
        <f t="shared" si="12"/>
        <v>5.4198836325047459</v>
      </c>
      <c r="P56" s="3">
        <f t="shared" si="13"/>
        <v>0.18450580636135536</v>
      </c>
      <c r="Q56" s="3">
        <f>IF(ISNUMBER(P56),SUMIF(A:A,A56,P:P),"")</f>
        <v>0.95873226607290007</v>
      </c>
      <c r="R56" s="3">
        <f t="shared" si="14"/>
        <v>0.19244768627337083</v>
      </c>
      <c r="S56" s="7">
        <f t="shared" si="15"/>
        <v>5.1962173168426959</v>
      </c>
    </row>
    <row r="57" spans="1:19" x14ac:dyDescent="0.3">
      <c r="A57" s="1">
        <v>31</v>
      </c>
      <c r="B57" s="5">
        <v>0.84375</v>
      </c>
      <c r="C57" s="1" t="s">
        <v>20</v>
      </c>
      <c r="D57" s="1">
        <v>7</v>
      </c>
      <c r="E57" s="1">
        <v>5</v>
      </c>
      <c r="F57" s="1" t="s">
        <v>66</v>
      </c>
      <c r="G57" s="1">
        <v>55.89</v>
      </c>
      <c r="H57" s="1">
        <f>1+COUNTIFS(A:A,A57,G:G,"&gt;"&amp;G57)</f>
        <v>3</v>
      </c>
      <c r="I57" s="2">
        <f>AVERAGEIF(A:A,A57,G:G)</f>
        <v>47.846000000000004</v>
      </c>
      <c r="J57" s="2">
        <f t="shared" si="8"/>
        <v>8.0439999999999969</v>
      </c>
      <c r="K57" s="2">
        <f t="shared" si="9"/>
        <v>98.043999999999997</v>
      </c>
      <c r="L57" s="2">
        <f t="shared" si="10"/>
        <v>358.75510609860027</v>
      </c>
      <c r="M57" s="2">
        <f>SUMIF(A:A,A57,L:L)</f>
        <v>2577.8586307501073</v>
      </c>
      <c r="N57" s="3">
        <f t="shared" si="11"/>
        <v>0.13916787438192815</v>
      </c>
      <c r="O57" s="6">
        <f t="shared" si="12"/>
        <v>7.1855663847795066</v>
      </c>
      <c r="P57" s="3">
        <f t="shared" si="13"/>
        <v>0.13916787438192815</v>
      </c>
      <c r="Q57" s="3">
        <f>IF(ISNUMBER(P57),SUMIF(A:A,A57,P:P),"")</f>
        <v>0.95873226607290007</v>
      </c>
      <c r="R57" s="3">
        <f t="shared" si="14"/>
        <v>0.14515822540528339</v>
      </c>
      <c r="S57" s="7">
        <f t="shared" si="15"/>
        <v>6.8890343430969123</v>
      </c>
    </row>
    <row r="58" spans="1:19" x14ac:dyDescent="0.3">
      <c r="A58" s="1">
        <v>31</v>
      </c>
      <c r="B58" s="5">
        <v>0.84375</v>
      </c>
      <c r="C58" s="1" t="s">
        <v>20</v>
      </c>
      <c r="D58" s="1">
        <v>7</v>
      </c>
      <c r="E58" s="1">
        <v>7</v>
      </c>
      <c r="F58" s="1" t="s">
        <v>68</v>
      </c>
      <c r="G58" s="1">
        <v>51.3</v>
      </c>
      <c r="H58" s="1">
        <f>1+COUNTIFS(A:A,A58,G:G,"&gt;"&amp;G58)</f>
        <v>4</v>
      </c>
      <c r="I58" s="2">
        <f>AVERAGEIF(A:A,A58,G:G)</f>
        <v>47.846000000000004</v>
      </c>
      <c r="J58" s="2">
        <f t="shared" si="8"/>
        <v>3.4539999999999935</v>
      </c>
      <c r="K58" s="2">
        <f t="shared" si="9"/>
        <v>93.453999999999994</v>
      </c>
      <c r="L58" s="2">
        <f t="shared" si="10"/>
        <v>272.39139930317356</v>
      </c>
      <c r="M58" s="2">
        <f>SUMIF(A:A,A58,L:L)</f>
        <v>2577.8586307501073</v>
      </c>
      <c r="N58" s="3">
        <f t="shared" si="11"/>
        <v>0.10566576306937084</v>
      </c>
      <c r="O58" s="6">
        <f t="shared" si="12"/>
        <v>9.4638033261870067</v>
      </c>
      <c r="P58" s="3">
        <f t="shared" si="13"/>
        <v>0.10566576306937084</v>
      </c>
      <c r="Q58" s="3">
        <f>IF(ISNUMBER(P58),SUMIF(A:A,A58,P:P),"")</f>
        <v>0.95873226607290007</v>
      </c>
      <c r="R58" s="3">
        <f t="shared" si="14"/>
        <v>0.11021404703754514</v>
      </c>
      <c r="S58" s="7">
        <f t="shared" si="15"/>
        <v>9.0732536085835171</v>
      </c>
    </row>
    <row r="59" spans="1:19" x14ac:dyDescent="0.3">
      <c r="A59" s="1">
        <v>31</v>
      </c>
      <c r="B59" s="5">
        <v>0.84375</v>
      </c>
      <c r="C59" s="1" t="s">
        <v>20</v>
      </c>
      <c r="D59" s="1">
        <v>7</v>
      </c>
      <c r="E59" s="1">
        <v>10</v>
      </c>
      <c r="F59" s="1" t="s">
        <v>71</v>
      </c>
      <c r="G59" s="1">
        <v>49.23</v>
      </c>
      <c r="H59" s="1">
        <f>1+COUNTIFS(A:A,A59,G:G,"&gt;"&amp;G59)</f>
        <v>5</v>
      </c>
      <c r="I59" s="2">
        <f>AVERAGEIF(A:A,A59,G:G)</f>
        <v>47.846000000000004</v>
      </c>
      <c r="J59" s="2">
        <f t="shared" si="8"/>
        <v>1.3839999999999932</v>
      </c>
      <c r="K59" s="2">
        <f t="shared" si="9"/>
        <v>91.383999999999986</v>
      </c>
      <c r="L59" s="2">
        <f t="shared" si="10"/>
        <v>240.57695077225301</v>
      </c>
      <c r="M59" s="2">
        <f>SUMIF(A:A,A59,L:L)</f>
        <v>2577.8586307501073</v>
      </c>
      <c r="N59" s="3">
        <f t="shared" si="11"/>
        <v>9.3324338232717491E-2</v>
      </c>
      <c r="O59" s="6">
        <f t="shared" si="12"/>
        <v>10.715318414649328</v>
      </c>
      <c r="P59" s="3">
        <f t="shared" si="13"/>
        <v>9.3324338232717491E-2</v>
      </c>
      <c r="Q59" s="3">
        <f>IF(ISNUMBER(P59),SUMIF(A:A,A59,P:P),"")</f>
        <v>0.95873226607290007</v>
      </c>
      <c r="R59" s="3">
        <f t="shared" si="14"/>
        <v>9.7341397108691136E-2</v>
      </c>
      <c r="S59" s="7">
        <f t="shared" si="15"/>
        <v>10.273121505369424</v>
      </c>
    </row>
    <row r="60" spans="1:19" x14ac:dyDescent="0.3">
      <c r="A60" s="1">
        <v>31</v>
      </c>
      <c r="B60" s="5">
        <v>0.84375</v>
      </c>
      <c r="C60" s="1" t="s">
        <v>20</v>
      </c>
      <c r="D60" s="1">
        <v>7</v>
      </c>
      <c r="E60" s="1">
        <v>1</v>
      </c>
      <c r="F60" s="1" t="s">
        <v>62</v>
      </c>
      <c r="G60" s="1">
        <v>43.89</v>
      </c>
      <c r="H60" s="1">
        <f>1+COUNTIFS(A:A,A60,G:G,"&gt;"&amp;G60)</f>
        <v>6</v>
      </c>
      <c r="I60" s="2">
        <f>AVERAGEIF(A:A,A60,G:G)</f>
        <v>47.846000000000004</v>
      </c>
      <c r="J60" s="2">
        <f t="shared" si="8"/>
        <v>-3.9560000000000031</v>
      </c>
      <c r="K60" s="2">
        <f t="shared" si="9"/>
        <v>86.043999999999997</v>
      </c>
      <c r="L60" s="2">
        <f t="shared" si="10"/>
        <v>174.62485723065271</v>
      </c>
      <c r="M60" s="2">
        <f>SUMIF(A:A,A60,L:L)</f>
        <v>2577.8586307501073</v>
      </c>
      <c r="N60" s="3">
        <f t="shared" si="11"/>
        <v>6.7740276812557496E-2</v>
      </c>
      <c r="O60" s="6">
        <f t="shared" si="12"/>
        <v>14.76226621817735</v>
      </c>
      <c r="P60" s="3">
        <f t="shared" si="13"/>
        <v>6.7740276812557496E-2</v>
      </c>
      <c r="Q60" s="3">
        <f>IF(ISNUMBER(P60),SUMIF(A:A,A60,P:P),"")</f>
        <v>0.95873226607290007</v>
      </c>
      <c r="R60" s="3">
        <f t="shared" si="14"/>
        <v>7.0656093687167784E-2</v>
      </c>
      <c r="S60" s="7">
        <f t="shared" si="15"/>
        <v>14.153060943724592</v>
      </c>
    </row>
    <row r="61" spans="1:19" x14ac:dyDescent="0.3">
      <c r="A61" s="1">
        <v>31</v>
      </c>
      <c r="B61" s="5">
        <v>0.84375</v>
      </c>
      <c r="C61" s="1" t="s">
        <v>20</v>
      </c>
      <c r="D61" s="1">
        <v>7</v>
      </c>
      <c r="E61" s="1">
        <v>9</v>
      </c>
      <c r="F61" s="1" t="s">
        <v>70</v>
      </c>
      <c r="G61" s="1">
        <v>40.46</v>
      </c>
      <c r="H61" s="1">
        <f>1+COUNTIFS(A:A,A61,G:G,"&gt;"&amp;G61)</f>
        <v>7</v>
      </c>
      <c r="I61" s="2">
        <f>AVERAGEIF(A:A,A61,G:G)</f>
        <v>47.846000000000004</v>
      </c>
      <c r="J61" s="2">
        <f t="shared" si="8"/>
        <v>-7.3860000000000028</v>
      </c>
      <c r="K61" s="2">
        <f t="shared" si="9"/>
        <v>82.614000000000004</v>
      </c>
      <c r="L61" s="2">
        <f t="shared" si="10"/>
        <v>142.1439106949382</v>
      </c>
      <c r="M61" s="2">
        <f>SUMIF(A:A,A61,L:L)</f>
        <v>2577.8586307501073</v>
      </c>
      <c r="N61" s="3">
        <f t="shared" si="11"/>
        <v>5.5140304824852653E-2</v>
      </c>
      <c r="O61" s="6">
        <f t="shared" si="12"/>
        <v>18.135554440193872</v>
      </c>
      <c r="P61" s="3">
        <f t="shared" si="13"/>
        <v>5.5140304824852653E-2</v>
      </c>
      <c r="Q61" s="3">
        <f>IF(ISNUMBER(P61),SUMIF(A:A,A61,P:P),"")</f>
        <v>0.95873226607290007</v>
      </c>
      <c r="R61" s="3">
        <f t="shared" si="14"/>
        <v>5.751376768690071E-2</v>
      </c>
      <c r="S61" s="7">
        <f t="shared" si="15"/>
        <v>17.387141204935514</v>
      </c>
    </row>
    <row r="62" spans="1:19" x14ac:dyDescent="0.3">
      <c r="A62" s="1">
        <v>31</v>
      </c>
      <c r="B62" s="5">
        <v>0.84375</v>
      </c>
      <c r="C62" s="1" t="s">
        <v>20</v>
      </c>
      <c r="D62" s="1">
        <v>7</v>
      </c>
      <c r="E62" s="1">
        <v>3</v>
      </c>
      <c r="F62" s="1" t="s">
        <v>64</v>
      </c>
      <c r="G62" s="1">
        <v>39.590000000000003</v>
      </c>
      <c r="H62" s="1">
        <f>1+COUNTIFS(A:A,A62,G:G,"&gt;"&amp;G62)</f>
        <v>8</v>
      </c>
      <c r="I62" s="2">
        <f>AVERAGEIF(A:A,A62,G:G)</f>
        <v>47.846000000000004</v>
      </c>
      <c r="J62" s="2">
        <f t="shared" si="8"/>
        <v>-8.2560000000000002</v>
      </c>
      <c r="K62" s="2">
        <f t="shared" si="9"/>
        <v>81.744</v>
      </c>
      <c r="L62" s="2">
        <f t="shared" si="10"/>
        <v>134.9143321037553</v>
      </c>
      <c r="M62" s="2">
        <f>SUMIF(A:A,A62,L:L)</f>
        <v>2577.8586307501073</v>
      </c>
      <c r="N62" s="3">
        <f t="shared" si="11"/>
        <v>5.233581488698541E-2</v>
      </c>
      <c r="O62" s="6">
        <f t="shared" si="12"/>
        <v>19.107374217052168</v>
      </c>
      <c r="P62" s="3">
        <f t="shared" si="13"/>
        <v>5.233581488698541E-2</v>
      </c>
      <c r="Q62" s="3">
        <f>IF(ISNUMBER(P62),SUMIF(A:A,A62,P:P),"")</f>
        <v>0.95873226607290007</v>
      </c>
      <c r="R62" s="3">
        <f t="shared" si="14"/>
        <v>5.4588561102006244E-2</v>
      </c>
      <c r="S62" s="7">
        <f t="shared" si="15"/>
        <v>18.318856181817328</v>
      </c>
    </row>
    <row r="63" spans="1:19" x14ac:dyDescent="0.3">
      <c r="A63" s="1">
        <v>31</v>
      </c>
      <c r="B63" s="5">
        <v>0.84375</v>
      </c>
      <c r="C63" s="1" t="s">
        <v>20</v>
      </c>
      <c r="D63" s="1">
        <v>7</v>
      </c>
      <c r="E63" s="1">
        <v>2</v>
      </c>
      <c r="F63" s="1" t="s">
        <v>63</v>
      </c>
      <c r="G63" s="1">
        <v>39.14</v>
      </c>
      <c r="H63" s="1">
        <f>1+COUNTIFS(A:A,A63,G:G,"&gt;"&amp;G63)</f>
        <v>9</v>
      </c>
      <c r="I63" s="2">
        <f>AVERAGEIF(A:A,A63,G:G)</f>
        <v>47.846000000000004</v>
      </c>
      <c r="J63" s="2">
        <f t="shared" si="8"/>
        <v>-8.7060000000000031</v>
      </c>
      <c r="K63" s="2">
        <f t="shared" si="9"/>
        <v>81.293999999999997</v>
      </c>
      <c r="L63" s="2">
        <f t="shared" si="10"/>
        <v>131.32038179593792</v>
      </c>
      <c r="M63" s="2">
        <f>SUMIF(A:A,A63,L:L)</f>
        <v>2577.8586307501073</v>
      </c>
      <c r="N63" s="3">
        <f t="shared" si="11"/>
        <v>5.0941653754583982E-2</v>
      </c>
      <c r="O63" s="6">
        <f t="shared" si="12"/>
        <v>19.630301065952636</v>
      </c>
      <c r="P63" s="3">
        <f t="shared" si="13"/>
        <v>5.0941653754583982E-2</v>
      </c>
      <c r="Q63" s="3">
        <f>IF(ISNUMBER(P63),SUMIF(A:A,A63,P:P),"")</f>
        <v>0.95873226607290007</v>
      </c>
      <c r="R63" s="3">
        <f t="shared" si="14"/>
        <v>5.3134389607275914E-2</v>
      </c>
      <c r="S63" s="7">
        <f t="shared" si="15"/>
        <v>18.820203024654035</v>
      </c>
    </row>
    <row r="64" spans="1:19" x14ac:dyDescent="0.3">
      <c r="A64" s="1">
        <v>31</v>
      </c>
      <c r="B64" s="5">
        <v>0.84375</v>
      </c>
      <c r="C64" s="1" t="s">
        <v>20</v>
      </c>
      <c r="D64" s="1">
        <v>7</v>
      </c>
      <c r="E64" s="1">
        <v>8</v>
      </c>
      <c r="F64" s="1" t="s">
        <v>69</v>
      </c>
      <c r="G64" s="1">
        <v>35.630000000000003</v>
      </c>
      <c r="H64" s="1">
        <f>1+COUNTIFS(A:A,A64,G:G,"&gt;"&amp;G64)</f>
        <v>10</v>
      </c>
      <c r="I64" s="2">
        <f>AVERAGEIF(A:A,A64,G:G)</f>
        <v>47.846000000000004</v>
      </c>
      <c r="J64" s="2">
        <f t="shared" si="8"/>
        <v>-12.216000000000001</v>
      </c>
      <c r="K64" s="2">
        <f t="shared" si="9"/>
        <v>77.783999999999992</v>
      </c>
      <c r="L64" s="2">
        <f t="shared" si="10"/>
        <v>106.38238407547263</v>
      </c>
      <c r="M64" s="2">
        <f>SUMIF(A:A,A64,L:L)</f>
        <v>2577.8586307501073</v>
      </c>
      <c r="N64" s="3">
        <f t="shared" si="11"/>
        <v>4.1267733927099565E-2</v>
      </c>
      <c r="O64" s="6">
        <f t="shared" si="12"/>
        <v>24.232006578469363</v>
      </c>
      <c r="P64" s="3" t="str">
        <f t="shared" si="13"/>
        <v/>
      </c>
      <c r="Q64" s="3" t="str">
        <f>IF(ISNUMBER(P64),SUMIF(A:A,A64,P:P),"")</f>
        <v/>
      </c>
      <c r="R64" s="3" t="str">
        <f t="shared" si="14"/>
        <v/>
      </c>
      <c r="S64" s="7" t="str">
        <f t="shared" si="15"/>
        <v/>
      </c>
    </row>
    <row r="65" spans="1:19" x14ac:dyDescent="0.3">
      <c r="A65" s="1"/>
      <c r="B65" s="5"/>
      <c r="C65" s="1"/>
      <c r="D65" s="1"/>
      <c r="E65" s="1"/>
      <c r="F65" s="1"/>
      <c r="G65" s="1"/>
      <c r="H65" s="1"/>
      <c r="I65" s="2"/>
      <c r="J65" s="2"/>
      <c r="K65" s="2"/>
      <c r="L65" s="2"/>
      <c r="M65" s="2"/>
      <c r="N65" s="3"/>
      <c r="O65" s="6"/>
      <c r="P65" s="3"/>
      <c r="Q65" s="3"/>
      <c r="R65" s="3"/>
      <c r="S65" s="7"/>
    </row>
    <row r="66" spans="1:19" x14ac:dyDescent="0.3">
      <c r="A66" s="1">
        <v>32</v>
      </c>
      <c r="B66" s="5">
        <v>0.86458333333333337</v>
      </c>
      <c r="C66" s="1" t="s">
        <v>20</v>
      </c>
      <c r="D66" s="1">
        <v>8</v>
      </c>
      <c r="E66" s="1">
        <v>3</v>
      </c>
      <c r="F66" s="1" t="s">
        <v>73</v>
      </c>
      <c r="G66" s="1">
        <v>81.39</v>
      </c>
      <c r="H66" s="1">
        <f>1+COUNTIFS(A:A,A66,G:G,"&gt;"&amp;G66)</f>
        <v>1</v>
      </c>
      <c r="I66" s="2">
        <f>AVERAGEIF(A:A,A66,G:G)</f>
        <v>46.777000000000001</v>
      </c>
      <c r="J66" s="2">
        <f t="shared" si="8"/>
        <v>34.613</v>
      </c>
      <c r="K66" s="2">
        <f t="shared" si="9"/>
        <v>124.613</v>
      </c>
      <c r="L66" s="2">
        <f t="shared" si="10"/>
        <v>1766.543338430826</v>
      </c>
      <c r="M66" s="2">
        <f>SUMIF(A:A,A66,L:L)</f>
        <v>3601.1526053910757</v>
      </c>
      <c r="N66" s="3">
        <f t="shared" si="11"/>
        <v>0.49054942458873774</v>
      </c>
      <c r="O66" s="6">
        <f t="shared" si="12"/>
        <v>2.0385305738323325</v>
      </c>
      <c r="P66" s="3">
        <f t="shared" si="13"/>
        <v>0.49054942458873774</v>
      </c>
      <c r="Q66" s="3">
        <f>IF(ISNUMBER(P66),SUMIF(A:A,A66,P:P),"")</f>
        <v>0.88791541290063347</v>
      </c>
      <c r="R66" s="3">
        <f t="shared" si="14"/>
        <v>0.55247314942559178</v>
      </c>
      <c r="S66" s="7">
        <f t="shared" si="15"/>
        <v>1.8100427161749009</v>
      </c>
    </row>
    <row r="67" spans="1:19" x14ac:dyDescent="0.3">
      <c r="A67" s="1">
        <v>32</v>
      </c>
      <c r="B67" s="5">
        <v>0.86458333333333337</v>
      </c>
      <c r="C67" s="1" t="s">
        <v>20</v>
      </c>
      <c r="D67" s="1">
        <v>8</v>
      </c>
      <c r="E67" s="1">
        <v>12</v>
      </c>
      <c r="F67" s="1" t="s">
        <v>79</v>
      </c>
      <c r="G67" s="1">
        <v>53.9</v>
      </c>
      <c r="H67" s="1">
        <f>1+COUNTIFS(A:A,A67,G:G,"&gt;"&amp;G67)</f>
        <v>2</v>
      </c>
      <c r="I67" s="2">
        <f>AVERAGEIF(A:A,A67,G:G)</f>
        <v>46.777000000000001</v>
      </c>
      <c r="J67" s="2">
        <f t="shared" si="8"/>
        <v>7.1229999999999976</v>
      </c>
      <c r="K67" s="2">
        <f t="shared" si="9"/>
        <v>97.12299999999999</v>
      </c>
      <c r="L67" s="2">
        <f t="shared" si="10"/>
        <v>339.46810649209687</v>
      </c>
      <c r="M67" s="2">
        <f>SUMIF(A:A,A67,L:L)</f>
        <v>3601.1526053910757</v>
      </c>
      <c r="N67" s="3">
        <f t="shared" si="11"/>
        <v>9.4266515110717319E-2</v>
      </c>
      <c r="O67" s="6">
        <f t="shared" si="12"/>
        <v>10.608220732732999</v>
      </c>
      <c r="P67" s="3">
        <f t="shared" si="13"/>
        <v>9.4266515110717319E-2</v>
      </c>
      <c r="Q67" s="3">
        <f>IF(ISNUMBER(P67),SUMIF(A:A,A67,P:P),"")</f>
        <v>0.88791541290063347</v>
      </c>
      <c r="R67" s="3">
        <f t="shared" si="14"/>
        <v>0.10616609841557809</v>
      </c>
      <c r="S67" s="7">
        <f t="shared" si="15"/>
        <v>9.4192026920456833</v>
      </c>
    </row>
    <row r="68" spans="1:19" x14ac:dyDescent="0.3">
      <c r="A68" s="1">
        <v>32</v>
      </c>
      <c r="B68" s="5">
        <v>0.86458333333333337</v>
      </c>
      <c r="C68" s="1" t="s">
        <v>20</v>
      </c>
      <c r="D68" s="1">
        <v>8</v>
      </c>
      <c r="E68" s="1">
        <v>7</v>
      </c>
      <c r="F68" s="1" t="s">
        <v>76</v>
      </c>
      <c r="G68" s="1">
        <v>53.6</v>
      </c>
      <c r="H68" s="1">
        <f>1+COUNTIFS(A:A,A68,G:G,"&gt;"&amp;G68)</f>
        <v>3</v>
      </c>
      <c r="I68" s="2">
        <f>AVERAGEIF(A:A,A68,G:G)</f>
        <v>46.777000000000001</v>
      </c>
      <c r="J68" s="2">
        <f t="shared" si="8"/>
        <v>6.8230000000000004</v>
      </c>
      <c r="K68" s="2">
        <f t="shared" si="9"/>
        <v>96.823000000000008</v>
      </c>
      <c r="L68" s="2">
        <f t="shared" si="10"/>
        <v>333.4123459249958</v>
      </c>
      <c r="M68" s="2">
        <f>SUMIF(A:A,A68,L:L)</f>
        <v>3601.1526053910757</v>
      </c>
      <c r="N68" s="3">
        <f t="shared" si="11"/>
        <v>9.2584897797961585E-2</v>
      </c>
      <c r="O68" s="6">
        <f t="shared" si="12"/>
        <v>10.800897595439336</v>
      </c>
      <c r="P68" s="3">
        <f t="shared" si="13"/>
        <v>9.2584897797961585E-2</v>
      </c>
      <c r="Q68" s="3">
        <f>IF(ISNUMBER(P68),SUMIF(A:A,A68,P:P),"")</f>
        <v>0.88791541290063347</v>
      </c>
      <c r="R68" s="3">
        <f t="shared" si="14"/>
        <v>0.10427220482129726</v>
      </c>
      <c r="S68" s="7">
        <f t="shared" si="15"/>
        <v>9.590283448151979</v>
      </c>
    </row>
    <row r="69" spans="1:19" x14ac:dyDescent="0.3">
      <c r="A69" s="1">
        <v>32</v>
      </c>
      <c r="B69" s="5">
        <v>0.86458333333333337</v>
      </c>
      <c r="C69" s="1" t="s">
        <v>20</v>
      </c>
      <c r="D69" s="1">
        <v>8</v>
      </c>
      <c r="E69" s="1">
        <v>6</v>
      </c>
      <c r="F69" s="1" t="s">
        <v>75</v>
      </c>
      <c r="G69" s="1">
        <v>51.95</v>
      </c>
      <c r="H69" s="1">
        <f>1+COUNTIFS(A:A,A69,G:G,"&gt;"&amp;G69)</f>
        <v>4</v>
      </c>
      <c r="I69" s="2">
        <f>AVERAGEIF(A:A,A69,G:G)</f>
        <v>46.777000000000001</v>
      </c>
      <c r="J69" s="2">
        <f t="shared" si="8"/>
        <v>5.1730000000000018</v>
      </c>
      <c r="K69" s="2">
        <f t="shared" si="9"/>
        <v>95.173000000000002</v>
      </c>
      <c r="L69" s="2">
        <f t="shared" si="10"/>
        <v>301.98580108658973</v>
      </c>
      <c r="M69" s="2">
        <f>SUMIF(A:A,A69,L:L)</f>
        <v>3601.1526053910757</v>
      </c>
      <c r="N69" s="3">
        <f t="shared" si="11"/>
        <v>8.3858096053609166E-2</v>
      </c>
      <c r="O69" s="6">
        <f t="shared" si="12"/>
        <v>11.924907040111139</v>
      </c>
      <c r="P69" s="3">
        <f t="shared" si="13"/>
        <v>8.3858096053609166E-2</v>
      </c>
      <c r="Q69" s="3">
        <f>IF(ISNUMBER(P69),SUMIF(A:A,A69,P:P),"")</f>
        <v>0.88791541290063347</v>
      </c>
      <c r="R69" s="3">
        <f t="shared" si="14"/>
        <v>9.4443789166427844E-2</v>
      </c>
      <c r="S69" s="7">
        <f t="shared" si="15"/>
        <v>10.588308758321954</v>
      </c>
    </row>
    <row r="70" spans="1:19" x14ac:dyDescent="0.3">
      <c r="A70" s="1">
        <v>32</v>
      </c>
      <c r="B70" s="5">
        <v>0.86458333333333337</v>
      </c>
      <c r="C70" s="1" t="s">
        <v>20</v>
      </c>
      <c r="D70" s="1">
        <v>8</v>
      </c>
      <c r="E70" s="1">
        <v>2</v>
      </c>
      <c r="F70" s="1" t="s">
        <v>72</v>
      </c>
      <c r="G70" s="1">
        <v>50.92</v>
      </c>
      <c r="H70" s="1">
        <f>1+COUNTIFS(A:A,A70,G:G,"&gt;"&amp;G70)</f>
        <v>5</v>
      </c>
      <c r="I70" s="2">
        <f>AVERAGEIF(A:A,A70,G:G)</f>
        <v>46.777000000000001</v>
      </c>
      <c r="J70" s="2">
        <f t="shared" si="8"/>
        <v>4.1430000000000007</v>
      </c>
      <c r="K70" s="2">
        <f t="shared" si="9"/>
        <v>94.143000000000001</v>
      </c>
      <c r="L70" s="2">
        <f t="shared" si="10"/>
        <v>283.88805842948682</v>
      </c>
      <c r="M70" s="2">
        <f>SUMIF(A:A,A70,L:L)</f>
        <v>3601.1526053910757</v>
      </c>
      <c r="N70" s="3">
        <f t="shared" si="11"/>
        <v>7.8832554333991445E-2</v>
      </c>
      <c r="O70" s="6">
        <f t="shared" si="12"/>
        <v>12.685114778385591</v>
      </c>
      <c r="P70" s="3">
        <f t="shared" si="13"/>
        <v>7.8832554333991445E-2</v>
      </c>
      <c r="Q70" s="3">
        <f>IF(ISNUMBER(P70),SUMIF(A:A,A70,P:P),"")</f>
        <v>0.88791541290063347</v>
      </c>
      <c r="R70" s="3">
        <f t="shared" si="14"/>
        <v>8.8783856196911828E-2</v>
      </c>
      <c r="S70" s="7">
        <f t="shared" si="15"/>
        <v>11.263308926142171</v>
      </c>
    </row>
    <row r="71" spans="1:19" x14ac:dyDescent="0.3">
      <c r="A71" s="1">
        <v>32</v>
      </c>
      <c r="B71" s="5">
        <v>0.86458333333333337</v>
      </c>
      <c r="C71" s="1" t="s">
        <v>20</v>
      </c>
      <c r="D71" s="1">
        <v>8</v>
      </c>
      <c r="E71" s="1">
        <v>10</v>
      </c>
      <c r="F71" s="1" t="s">
        <v>78</v>
      </c>
      <c r="G71" s="1">
        <v>42.59</v>
      </c>
      <c r="H71" s="1">
        <f>1+COUNTIFS(A:A,A71,G:G,"&gt;"&amp;G71)</f>
        <v>6</v>
      </c>
      <c r="I71" s="2">
        <f>AVERAGEIF(A:A,A71,G:G)</f>
        <v>46.777000000000001</v>
      </c>
      <c r="J71" s="2">
        <f t="shared" si="8"/>
        <v>-4.1869999999999976</v>
      </c>
      <c r="K71" s="2">
        <f t="shared" si="9"/>
        <v>85.813000000000002</v>
      </c>
      <c r="L71" s="2">
        <f t="shared" si="10"/>
        <v>172.22125217001388</v>
      </c>
      <c r="M71" s="2">
        <f>SUMIF(A:A,A71,L:L)</f>
        <v>3601.1526053910757</v>
      </c>
      <c r="N71" s="3">
        <f t="shared" si="11"/>
        <v>4.7823925015616248E-2</v>
      </c>
      <c r="O71" s="6">
        <f t="shared" si="12"/>
        <v>20.910036130942068</v>
      </c>
      <c r="P71" s="3">
        <f t="shared" si="13"/>
        <v>4.7823925015616248E-2</v>
      </c>
      <c r="Q71" s="3">
        <f>IF(ISNUMBER(P71),SUMIF(A:A,A71,P:P),"")</f>
        <v>0.88791541290063347</v>
      </c>
      <c r="R71" s="3">
        <f t="shared" si="14"/>
        <v>5.3860901974193139E-2</v>
      </c>
      <c r="S71" s="7">
        <f t="shared" si="15"/>
        <v>18.566343364972592</v>
      </c>
    </row>
    <row r="72" spans="1:19" x14ac:dyDescent="0.3">
      <c r="A72" s="1">
        <v>32</v>
      </c>
      <c r="B72" s="5">
        <v>0.86458333333333337</v>
      </c>
      <c r="C72" s="1" t="s">
        <v>20</v>
      </c>
      <c r="D72" s="1">
        <v>8</v>
      </c>
      <c r="E72" s="1">
        <v>8</v>
      </c>
      <c r="F72" s="1" t="s">
        <v>77</v>
      </c>
      <c r="G72" s="1">
        <v>36.68</v>
      </c>
      <c r="H72" s="1">
        <f>1+COUNTIFS(A:A,A72,G:G,"&gt;"&amp;G72)</f>
        <v>7</v>
      </c>
      <c r="I72" s="2">
        <f>AVERAGEIF(A:A,A72,G:G)</f>
        <v>46.777000000000001</v>
      </c>
      <c r="J72" s="2">
        <f t="shared" ref="J72:J95" si="16">G72-I72</f>
        <v>-10.097000000000001</v>
      </c>
      <c r="K72" s="2">
        <f t="shared" ref="K72:K95" si="17">90+J72</f>
        <v>79.902999999999992</v>
      </c>
      <c r="L72" s="2">
        <f t="shared" ref="L72:L95" si="18">EXP(0.06*K72)</f>
        <v>120.80528082693706</v>
      </c>
      <c r="M72" s="2">
        <f>SUMIF(A:A,A72,L:L)</f>
        <v>3601.1526053910757</v>
      </c>
      <c r="N72" s="3">
        <f t="shared" ref="N72:N95" si="19">L72/M72</f>
        <v>3.354628200040357E-2</v>
      </c>
      <c r="O72" s="6">
        <f t="shared" ref="O72:O95" si="20">1/N72</f>
        <v>29.809562800073337</v>
      </c>
      <c r="P72" s="3" t="str">
        <f t="shared" ref="P72:P95" si="21">IF(O72&gt;21,"",N72)</f>
        <v/>
      </c>
      <c r="Q72" s="3" t="str">
        <f>IF(ISNUMBER(P72),SUMIF(A:A,A72,P:P),"")</f>
        <v/>
      </c>
      <c r="R72" s="3" t="str">
        <f t="shared" ref="R72:R95" si="22">IFERROR(P72*(1/Q72),"")</f>
        <v/>
      </c>
      <c r="S72" s="7" t="str">
        <f t="shared" ref="S72:S95" si="23">IFERROR(1/R72,"")</f>
        <v/>
      </c>
    </row>
    <row r="73" spans="1:19" x14ac:dyDescent="0.3">
      <c r="A73" s="1">
        <v>32</v>
      </c>
      <c r="B73" s="5">
        <v>0.86458333333333337</v>
      </c>
      <c r="C73" s="1" t="s">
        <v>20</v>
      </c>
      <c r="D73" s="1">
        <v>8</v>
      </c>
      <c r="E73" s="1">
        <v>4</v>
      </c>
      <c r="F73" s="1" t="s">
        <v>74</v>
      </c>
      <c r="G73" s="1">
        <v>36.380000000000003</v>
      </c>
      <c r="H73" s="1">
        <f>1+COUNTIFS(A:A,A73,G:G,"&gt;"&amp;G73)</f>
        <v>8</v>
      </c>
      <c r="I73" s="2">
        <f>AVERAGEIF(A:A,A73,G:G)</f>
        <v>46.777000000000001</v>
      </c>
      <c r="J73" s="2">
        <f t="shared" si="16"/>
        <v>-10.396999999999998</v>
      </c>
      <c r="K73" s="2">
        <f t="shared" si="17"/>
        <v>79.603000000000009</v>
      </c>
      <c r="L73" s="2">
        <f t="shared" si="18"/>
        <v>118.65023933131907</v>
      </c>
      <c r="M73" s="2">
        <f>SUMIF(A:A,A73,L:L)</f>
        <v>3601.1526053910757</v>
      </c>
      <c r="N73" s="3">
        <f t="shared" si="19"/>
        <v>3.294785096129909E-2</v>
      </c>
      <c r="O73" s="6">
        <f t="shared" si="20"/>
        <v>30.350993185401109</v>
      </c>
      <c r="P73" s="3" t="str">
        <f t="shared" si="21"/>
        <v/>
      </c>
      <c r="Q73" s="3" t="str">
        <f>IF(ISNUMBER(P73),SUMIF(A:A,A73,P:P),"")</f>
        <v/>
      </c>
      <c r="R73" s="3" t="str">
        <f t="shared" si="22"/>
        <v/>
      </c>
      <c r="S73" s="7" t="str">
        <f t="shared" si="23"/>
        <v/>
      </c>
    </row>
    <row r="74" spans="1:19" x14ac:dyDescent="0.3">
      <c r="A74" s="1">
        <v>32</v>
      </c>
      <c r="B74" s="5">
        <v>0.86458333333333337</v>
      </c>
      <c r="C74" s="1" t="s">
        <v>20</v>
      </c>
      <c r="D74" s="1">
        <v>8</v>
      </c>
      <c r="E74" s="1">
        <v>13</v>
      </c>
      <c r="F74" s="1" t="s">
        <v>80</v>
      </c>
      <c r="G74" s="1">
        <v>31.6</v>
      </c>
      <c r="H74" s="1">
        <f>1+COUNTIFS(A:A,A74,G:G,"&gt;"&amp;G74)</f>
        <v>9</v>
      </c>
      <c r="I74" s="2">
        <f>AVERAGEIF(A:A,A74,G:G)</f>
        <v>46.777000000000001</v>
      </c>
      <c r="J74" s="2">
        <f t="shared" si="16"/>
        <v>-15.177</v>
      </c>
      <c r="K74" s="2">
        <f t="shared" si="17"/>
        <v>74.823000000000008</v>
      </c>
      <c r="L74" s="2">
        <f t="shared" si="18"/>
        <v>89.066207707816361</v>
      </c>
      <c r="M74" s="2">
        <f>SUMIF(A:A,A74,L:L)</f>
        <v>3601.1526053910757</v>
      </c>
      <c r="N74" s="3">
        <f t="shared" si="19"/>
        <v>2.4732694630735873E-2</v>
      </c>
      <c r="O74" s="6">
        <f t="shared" si="20"/>
        <v>40.432310952373044</v>
      </c>
      <c r="P74" s="3" t="str">
        <f t="shared" si="21"/>
        <v/>
      </c>
      <c r="Q74" s="3" t="str">
        <f>IF(ISNUMBER(P74),SUMIF(A:A,A74,P:P),"")</f>
        <v/>
      </c>
      <c r="R74" s="3" t="str">
        <f t="shared" si="22"/>
        <v/>
      </c>
      <c r="S74" s="7" t="str">
        <f t="shared" si="23"/>
        <v/>
      </c>
    </row>
    <row r="75" spans="1:19" x14ac:dyDescent="0.3">
      <c r="A75" s="1">
        <v>32</v>
      </c>
      <c r="B75" s="5">
        <v>0.86458333333333337</v>
      </c>
      <c r="C75" s="1" t="s">
        <v>20</v>
      </c>
      <c r="D75" s="1">
        <v>8</v>
      </c>
      <c r="E75" s="1">
        <v>14</v>
      </c>
      <c r="F75" s="1" t="s">
        <v>81</v>
      </c>
      <c r="G75" s="1">
        <v>28.76</v>
      </c>
      <c r="H75" s="1">
        <f>1+COUNTIFS(A:A,A75,G:G,"&gt;"&amp;G75)</f>
        <v>10</v>
      </c>
      <c r="I75" s="2">
        <f>AVERAGEIF(A:A,A75,G:G)</f>
        <v>46.777000000000001</v>
      </c>
      <c r="J75" s="2">
        <f t="shared" si="16"/>
        <v>-18.016999999999999</v>
      </c>
      <c r="K75" s="2">
        <f t="shared" si="17"/>
        <v>71.983000000000004</v>
      </c>
      <c r="L75" s="2">
        <f t="shared" si="18"/>
        <v>75.111974990994582</v>
      </c>
      <c r="M75" s="2">
        <f>SUMIF(A:A,A75,L:L)</f>
        <v>3601.1526053910757</v>
      </c>
      <c r="N75" s="3">
        <f t="shared" si="19"/>
        <v>2.0857759506928093E-2</v>
      </c>
      <c r="O75" s="6">
        <f t="shared" si="20"/>
        <v>47.943788002150519</v>
      </c>
      <c r="P75" s="3" t="str">
        <f t="shared" si="21"/>
        <v/>
      </c>
      <c r="Q75" s="3" t="str">
        <f>IF(ISNUMBER(P75),SUMIF(A:A,A75,P:P),"")</f>
        <v/>
      </c>
      <c r="R75" s="3" t="str">
        <f t="shared" si="22"/>
        <v/>
      </c>
      <c r="S75" s="7" t="str">
        <f t="shared" si="23"/>
        <v/>
      </c>
    </row>
    <row r="76" spans="1:19" x14ac:dyDescent="0.3">
      <c r="A76" s="1"/>
      <c r="B76" s="5"/>
      <c r="C76" s="1"/>
      <c r="D76" s="1"/>
      <c r="E76" s="1"/>
      <c r="F76" s="1"/>
      <c r="G76" s="1"/>
      <c r="H76" s="1"/>
      <c r="I76" s="2"/>
      <c r="J76" s="2"/>
      <c r="K76" s="2"/>
      <c r="L76" s="2"/>
      <c r="M76" s="2"/>
      <c r="N76" s="3"/>
      <c r="O76" s="6"/>
      <c r="P76" s="3"/>
      <c r="Q76" s="3"/>
      <c r="R76" s="3"/>
      <c r="S76" s="7"/>
    </row>
    <row r="77" spans="1:19" x14ac:dyDescent="0.3">
      <c r="A77" s="1">
        <v>33</v>
      </c>
      <c r="B77" s="5">
        <v>0.88541666666666663</v>
      </c>
      <c r="C77" s="1" t="s">
        <v>20</v>
      </c>
      <c r="D77" s="1">
        <v>9</v>
      </c>
      <c r="E77" s="1">
        <v>11</v>
      </c>
      <c r="F77" s="1" t="s">
        <v>87</v>
      </c>
      <c r="G77" s="1">
        <v>75.290000000000006</v>
      </c>
      <c r="H77" s="1">
        <f>1+COUNTIFS(A:A,A77,G:G,"&gt;"&amp;G77)</f>
        <v>1</v>
      </c>
      <c r="I77" s="2">
        <f>AVERAGEIF(A:A,A77,G:G)</f>
        <v>49.88</v>
      </c>
      <c r="J77" s="2">
        <f t="shared" si="16"/>
        <v>25.410000000000004</v>
      </c>
      <c r="K77" s="2">
        <f t="shared" si="17"/>
        <v>115.41</v>
      </c>
      <c r="L77" s="2">
        <f t="shared" si="18"/>
        <v>1016.9873932967512</v>
      </c>
      <c r="M77" s="2">
        <f>SUMIF(A:A,A77,L:L)</f>
        <v>2340.3306880094619</v>
      </c>
      <c r="N77" s="3">
        <f t="shared" si="19"/>
        <v>0.43454858687587294</v>
      </c>
      <c r="O77" s="6">
        <f t="shared" si="20"/>
        <v>2.3012386421259863</v>
      </c>
      <c r="P77" s="3">
        <f t="shared" si="21"/>
        <v>0.43454858687587294</v>
      </c>
      <c r="Q77" s="3">
        <f>IF(ISNUMBER(P77),SUMIF(A:A,A77,P:P),"")</f>
        <v>0.95873941190424639</v>
      </c>
      <c r="R77" s="3">
        <f t="shared" si="22"/>
        <v>0.45324994621090348</v>
      </c>
      <c r="S77" s="7">
        <f t="shared" si="23"/>
        <v>2.2062881824031946</v>
      </c>
    </row>
    <row r="78" spans="1:19" x14ac:dyDescent="0.3">
      <c r="A78" s="1">
        <v>33</v>
      </c>
      <c r="B78" s="5">
        <v>0.88541666666666663</v>
      </c>
      <c r="C78" s="1" t="s">
        <v>20</v>
      </c>
      <c r="D78" s="1">
        <v>9</v>
      </c>
      <c r="E78" s="1">
        <v>5</v>
      </c>
      <c r="F78" s="1" t="s">
        <v>84</v>
      </c>
      <c r="G78" s="1">
        <v>53.38</v>
      </c>
      <c r="H78" s="1">
        <f>1+COUNTIFS(A:A,A78,G:G,"&gt;"&amp;G78)</f>
        <v>2</v>
      </c>
      <c r="I78" s="2">
        <f>AVERAGEIF(A:A,A78,G:G)</f>
        <v>49.88</v>
      </c>
      <c r="J78" s="2">
        <f t="shared" si="16"/>
        <v>3.5</v>
      </c>
      <c r="K78" s="2">
        <f t="shared" si="17"/>
        <v>93.5</v>
      </c>
      <c r="L78" s="2">
        <f t="shared" si="18"/>
        <v>273.14423800475663</v>
      </c>
      <c r="M78" s="2">
        <f>SUMIF(A:A,A78,L:L)</f>
        <v>2340.3306880094619</v>
      </c>
      <c r="N78" s="3">
        <f t="shared" si="19"/>
        <v>0.11671181316563256</v>
      </c>
      <c r="O78" s="6">
        <f t="shared" si="20"/>
        <v>8.5681129688289701</v>
      </c>
      <c r="P78" s="3">
        <f t="shared" si="21"/>
        <v>0.11671181316563256</v>
      </c>
      <c r="Q78" s="3">
        <f>IF(ISNUMBER(P78),SUMIF(A:A,A78,P:P),"")</f>
        <v>0.95873941190424639</v>
      </c>
      <c r="R78" s="3">
        <f t="shared" si="22"/>
        <v>0.12173465669239546</v>
      </c>
      <c r="S78" s="7">
        <f t="shared" si="23"/>
        <v>8.2145875888642337</v>
      </c>
    </row>
    <row r="79" spans="1:19" x14ac:dyDescent="0.3">
      <c r="A79" s="1">
        <v>33</v>
      </c>
      <c r="B79" s="5">
        <v>0.88541666666666663</v>
      </c>
      <c r="C79" s="1" t="s">
        <v>20</v>
      </c>
      <c r="D79" s="1">
        <v>9</v>
      </c>
      <c r="E79" s="1">
        <v>14</v>
      </c>
      <c r="F79" s="1" t="s">
        <v>89</v>
      </c>
      <c r="G79" s="1">
        <v>51.18</v>
      </c>
      <c r="H79" s="1">
        <f>1+COUNTIFS(A:A,A79,G:G,"&gt;"&amp;G79)</f>
        <v>3</v>
      </c>
      <c r="I79" s="2">
        <f>AVERAGEIF(A:A,A79,G:G)</f>
        <v>49.88</v>
      </c>
      <c r="J79" s="2">
        <f t="shared" si="16"/>
        <v>1.2999999999999972</v>
      </c>
      <c r="K79" s="2">
        <f t="shared" si="17"/>
        <v>91.3</v>
      </c>
      <c r="L79" s="2">
        <f t="shared" si="18"/>
        <v>239.36749333328567</v>
      </c>
      <c r="M79" s="2">
        <f>SUMIF(A:A,A79,L:L)</f>
        <v>2340.3306880094619</v>
      </c>
      <c r="N79" s="3">
        <f t="shared" si="19"/>
        <v>0.10227934648708836</v>
      </c>
      <c r="O79" s="6">
        <f t="shared" si="20"/>
        <v>9.7771449891522231</v>
      </c>
      <c r="P79" s="3">
        <f t="shared" si="21"/>
        <v>0.10227934648708836</v>
      </c>
      <c r="Q79" s="3">
        <f>IF(ISNUMBER(P79),SUMIF(A:A,A79,P:P),"")</f>
        <v>0.95873941190424639</v>
      </c>
      <c r="R79" s="3">
        <f t="shared" si="22"/>
        <v>0.10668107018145975</v>
      </c>
      <c r="S79" s="7">
        <f t="shared" si="23"/>
        <v>9.3737342370023526</v>
      </c>
    </row>
    <row r="80" spans="1:19" x14ac:dyDescent="0.3">
      <c r="A80" s="1">
        <v>33</v>
      </c>
      <c r="B80" s="5">
        <v>0.88541666666666663</v>
      </c>
      <c r="C80" s="1" t="s">
        <v>20</v>
      </c>
      <c r="D80" s="1">
        <v>9</v>
      </c>
      <c r="E80" s="1">
        <v>2</v>
      </c>
      <c r="F80" s="1" t="s">
        <v>83</v>
      </c>
      <c r="G80" s="1">
        <v>50.75</v>
      </c>
      <c r="H80" s="1">
        <f>1+COUNTIFS(A:A,A80,G:G,"&gt;"&amp;G80)</f>
        <v>4</v>
      </c>
      <c r="I80" s="2">
        <f>AVERAGEIF(A:A,A80,G:G)</f>
        <v>49.88</v>
      </c>
      <c r="J80" s="2">
        <f t="shared" si="16"/>
        <v>0.86999999999999744</v>
      </c>
      <c r="K80" s="2">
        <f t="shared" si="17"/>
        <v>90.87</v>
      </c>
      <c r="L80" s="2">
        <f t="shared" si="18"/>
        <v>233.27079756071595</v>
      </c>
      <c r="M80" s="2">
        <f>SUMIF(A:A,A80,L:L)</f>
        <v>2340.3306880094619</v>
      </c>
      <c r="N80" s="3">
        <f t="shared" si="19"/>
        <v>9.9674289089086557E-2</v>
      </c>
      <c r="O80" s="6">
        <f t="shared" si="20"/>
        <v>10.032677525356847</v>
      </c>
      <c r="P80" s="3">
        <f t="shared" si="21"/>
        <v>9.9674289089086557E-2</v>
      </c>
      <c r="Q80" s="3">
        <f>IF(ISNUMBER(P80),SUMIF(A:A,A80,P:P),"")</f>
        <v>0.95873941190424639</v>
      </c>
      <c r="R80" s="3">
        <f t="shared" si="22"/>
        <v>0.10396390077582569</v>
      </c>
      <c r="S80" s="7">
        <f t="shared" si="23"/>
        <v>9.6187233504855758</v>
      </c>
    </row>
    <row r="81" spans="1:19" x14ac:dyDescent="0.3">
      <c r="A81" s="1">
        <v>33</v>
      </c>
      <c r="B81" s="5">
        <v>0.88541666666666663</v>
      </c>
      <c r="C81" s="1" t="s">
        <v>20</v>
      </c>
      <c r="D81" s="1">
        <v>9</v>
      </c>
      <c r="E81" s="1">
        <v>1</v>
      </c>
      <c r="F81" s="1" t="s">
        <v>82</v>
      </c>
      <c r="G81" s="1">
        <v>48.59</v>
      </c>
      <c r="H81" s="1">
        <f>1+COUNTIFS(A:A,A81,G:G,"&gt;"&amp;G81)</f>
        <v>5</v>
      </c>
      <c r="I81" s="2">
        <f>AVERAGEIF(A:A,A81,G:G)</f>
        <v>49.88</v>
      </c>
      <c r="J81" s="2">
        <f t="shared" si="16"/>
        <v>-1.2899999999999991</v>
      </c>
      <c r="K81" s="2">
        <f t="shared" si="17"/>
        <v>88.710000000000008</v>
      </c>
      <c r="L81" s="2">
        <f t="shared" si="18"/>
        <v>204.91597150276885</v>
      </c>
      <c r="M81" s="2">
        <f>SUMIF(A:A,A81,L:L)</f>
        <v>2340.3306880094619</v>
      </c>
      <c r="N81" s="3">
        <f t="shared" si="19"/>
        <v>8.7558554247330528E-2</v>
      </c>
      <c r="O81" s="6">
        <f t="shared" si="20"/>
        <v>11.420928641366732</v>
      </c>
      <c r="P81" s="3">
        <f t="shared" si="21"/>
        <v>8.7558554247330528E-2</v>
      </c>
      <c r="Q81" s="3">
        <f>IF(ISNUMBER(P81),SUMIF(A:A,A81,P:P),"")</f>
        <v>0.95873941190424639</v>
      </c>
      <c r="R81" s="3">
        <f t="shared" si="22"/>
        <v>9.1326749646623878E-2</v>
      </c>
      <c r="S81" s="7">
        <f t="shared" si="23"/>
        <v>10.949694409024307</v>
      </c>
    </row>
    <row r="82" spans="1:19" x14ac:dyDescent="0.3">
      <c r="A82" s="1">
        <v>33</v>
      </c>
      <c r="B82" s="5">
        <v>0.88541666666666663</v>
      </c>
      <c r="C82" s="1" t="s">
        <v>20</v>
      </c>
      <c r="D82" s="1">
        <v>9</v>
      </c>
      <c r="E82" s="1">
        <v>9</v>
      </c>
      <c r="F82" s="1" t="s">
        <v>86</v>
      </c>
      <c r="G82" s="1">
        <v>43.78</v>
      </c>
      <c r="H82" s="1">
        <f>1+COUNTIFS(A:A,A82,G:G,"&gt;"&amp;G82)</f>
        <v>6</v>
      </c>
      <c r="I82" s="2">
        <f>AVERAGEIF(A:A,A82,G:G)</f>
        <v>49.88</v>
      </c>
      <c r="J82" s="2">
        <f t="shared" si="16"/>
        <v>-6.1000000000000014</v>
      </c>
      <c r="K82" s="2">
        <f t="shared" si="17"/>
        <v>83.9</v>
      </c>
      <c r="L82" s="2">
        <f t="shared" si="18"/>
        <v>153.54596984341677</v>
      </c>
      <c r="M82" s="2">
        <f>SUMIF(A:A,A82,L:L)</f>
        <v>2340.3306880094619</v>
      </c>
      <c r="N82" s="3">
        <f t="shared" si="19"/>
        <v>6.5608664036283404E-2</v>
      </c>
      <c r="O82" s="6">
        <f t="shared" si="20"/>
        <v>15.241889385934948</v>
      </c>
      <c r="P82" s="3">
        <f t="shared" si="21"/>
        <v>6.5608664036283404E-2</v>
      </c>
      <c r="Q82" s="3">
        <f>IF(ISNUMBER(P82),SUMIF(A:A,A82,P:P),"")</f>
        <v>0.95873941190424639</v>
      </c>
      <c r="R82" s="3">
        <f t="shared" si="22"/>
        <v>6.843221757825893E-2</v>
      </c>
      <c r="S82" s="7">
        <f t="shared" si="23"/>
        <v>14.613000066180849</v>
      </c>
    </row>
    <row r="83" spans="1:19" x14ac:dyDescent="0.3">
      <c r="A83" s="1">
        <v>33</v>
      </c>
      <c r="B83" s="5">
        <v>0.88541666666666663</v>
      </c>
      <c r="C83" s="1" t="s">
        <v>20</v>
      </c>
      <c r="D83" s="1">
        <v>9</v>
      </c>
      <c r="E83" s="1">
        <v>13</v>
      </c>
      <c r="F83" s="1" t="s">
        <v>88</v>
      </c>
      <c r="G83" s="1">
        <v>40.020000000000003</v>
      </c>
      <c r="H83" s="1">
        <f>1+COUNTIFS(A:A,A83,G:G,"&gt;"&amp;G83)</f>
        <v>7</v>
      </c>
      <c r="I83" s="2">
        <f>AVERAGEIF(A:A,A83,G:G)</f>
        <v>49.88</v>
      </c>
      <c r="J83" s="2">
        <f t="shared" si="16"/>
        <v>-9.86</v>
      </c>
      <c r="K83" s="2">
        <f t="shared" si="17"/>
        <v>80.14</v>
      </c>
      <c r="L83" s="2">
        <f t="shared" si="18"/>
        <v>122.53540394195667</v>
      </c>
      <c r="M83" s="2">
        <f>SUMIF(A:A,A83,L:L)</f>
        <v>2340.3306880094619</v>
      </c>
      <c r="N83" s="3">
        <f t="shared" si="19"/>
        <v>5.235815800295196E-2</v>
      </c>
      <c r="O83" s="6">
        <f t="shared" si="20"/>
        <v>19.099220410764257</v>
      </c>
      <c r="P83" s="3">
        <f t="shared" si="21"/>
        <v>5.235815800295196E-2</v>
      </c>
      <c r="Q83" s="3">
        <f>IF(ISNUMBER(P83),SUMIF(A:A,A83,P:P),"")</f>
        <v>0.95873941190424639</v>
      </c>
      <c r="R83" s="3">
        <f t="shared" si="22"/>
        <v>5.461145891453266E-2</v>
      </c>
      <c r="S83" s="7">
        <f t="shared" si="23"/>
        <v>18.311175344445704</v>
      </c>
    </row>
    <row r="84" spans="1:19" x14ac:dyDescent="0.3">
      <c r="A84" s="1">
        <v>33</v>
      </c>
      <c r="B84" s="5">
        <v>0.88541666666666663</v>
      </c>
      <c r="C84" s="1" t="s">
        <v>20</v>
      </c>
      <c r="D84" s="1">
        <v>9</v>
      </c>
      <c r="E84" s="1">
        <v>6</v>
      </c>
      <c r="F84" s="1" t="s">
        <v>85</v>
      </c>
      <c r="G84" s="1">
        <v>36.049999999999997</v>
      </c>
      <c r="H84" s="1">
        <f>1+COUNTIFS(A:A,A84,G:G,"&gt;"&amp;G84)</f>
        <v>8</v>
      </c>
      <c r="I84" s="2">
        <f>AVERAGEIF(A:A,A84,G:G)</f>
        <v>49.88</v>
      </c>
      <c r="J84" s="2">
        <f t="shared" si="16"/>
        <v>-13.830000000000005</v>
      </c>
      <c r="K84" s="2">
        <f t="shared" si="17"/>
        <v>76.169999999999987</v>
      </c>
      <c r="L84" s="2">
        <f t="shared" si="18"/>
        <v>96.563420525810045</v>
      </c>
      <c r="M84" s="2">
        <f>SUMIF(A:A,A84,L:L)</f>
        <v>2340.3306880094619</v>
      </c>
      <c r="N84" s="3">
        <f t="shared" si="19"/>
        <v>4.12605880957536E-2</v>
      </c>
      <c r="O84" s="6">
        <f t="shared" si="20"/>
        <v>24.236203266887429</v>
      </c>
      <c r="P84" s="3" t="str">
        <f t="shared" si="21"/>
        <v/>
      </c>
      <c r="Q84" s="3" t="str">
        <f>IF(ISNUMBER(P84),SUMIF(A:A,A84,P:P),"")</f>
        <v/>
      </c>
      <c r="R84" s="3" t="str">
        <f t="shared" si="22"/>
        <v/>
      </c>
      <c r="S84" s="7" t="str">
        <f t="shared" si="23"/>
        <v/>
      </c>
    </row>
    <row r="85" spans="1:19" x14ac:dyDescent="0.3">
      <c r="A85" s="1"/>
      <c r="B85" s="5"/>
      <c r="C85" s="1"/>
      <c r="D85" s="1"/>
      <c r="E85" s="1"/>
      <c r="F85" s="1"/>
      <c r="G85" s="1"/>
      <c r="H85" s="1"/>
      <c r="I85" s="2"/>
      <c r="J85" s="2"/>
      <c r="K85" s="2"/>
      <c r="L85" s="2"/>
      <c r="M85" s="2"/>
      <c r="N85" s="3"/>
      <c r="O85" s="6"/>
      <c r="P85" s="3"/>
      <c r="Q85" s="3"/>
      <c r="R85" s="3"/>
      <c r="S85" s="7"/>
    </row>
    <row r="86" spans="1:19" x14ac:dyDescent="0.3">
      <c r="A86" s="1">
        <v>34</v>
      </c>
      <c r="B86" s="5">
        <v>0.90625</v>
      </c>
      <c r="C86" s="1" t="s">
        <v>20</v>
      </c>
      <c r="D86" s="1">
        <v>10</v>
      </c>
      <c r="E86" s="1">
        <v>7</v>
      </c>
      <c r="F86" s="1" t="s">
        <v>95</v>
      </c>
      <c r="G86" s="1">
        <v>64.16</v>
      </c>
      <c r="H86" s="1">
        <f>1+COUNTIFS(A:A,A86,G:G,"&gt;"&amp;G86)</f>
        <v>1</v>
      </c>
      <c r="I86" s="2">
        <f>AVERAGEIF(A:A,A86,G:G)</f>
        <v>47.686999999999998</v>
      </c>
      <c r="J86" s="2">
        <f t="shared" si="16"/>
        <v>16.472999999999999</v>
      </c>
      <c r="K86" s="2">
        <f t="shared" si="17"/>
        <v>106.473</v>
      </c>
      <c r="L86" s="2">
        <f t="shared" si="18"/>
        <v>594.89207348987986</v>
      </c>
      <c r="M86" s="2">
        <f>SUMIF(A:A,A86,L:L)</f>
        <v>2954.5031261837603</v>
      </c>
      <c r="N86" s="3">
        <f t="shared" si="19"/>
        <v>0.20135097107116059</v>
      </c>
      <c r="O86" s="6">
        <f t="shared" si="20"/>
        <v>4.9664523328600403</v>
      </c>
      <c r="P86" s="3">
        <f t="shared" si="21"/>
        <v>0.20135097107116059</v>
      </c>
      <c r="Q86" s="3">
        <f>IF(ISNUMBER(P86),SUMIF(A:A,A86,P:P),"")</f>
        <v>0.9198478490124079</v>
      </c>
      <c r="R86" s="3">
        <f t="shared" si="22"/>
        <v>0.21889595250708094</v>
      </c>
      <c r="S86" s="7">
        <f t="shared" si="23"/>
        <v>4.5683804956039635</v>
      </c>
    </row>
    <row r="87" spans="1:19" x14ac:dyDescent="0.3">
      <c r="A87" s="1">
        <v>34</v>
      </c>
      <c r="B87" s="5">
        <v>0.90625</v>
      </c>
      <c r="C87" s="1" t="s">
        <v>20</v>
      </c>
      <c r="D87" s="1">
        <v>10</v>
      </c>
      <c r="E87" s="1">
        <v>9</v>
      </c>
      <c r="F87" s="1" t="s">
        <v>97</v>
      </c>
      <c r="G87" s="1">
        <v>62.76</v>
      </c>
      <c r="H87" s="1">
        <f>1+COUNTIFS(A:A,A87,G:G,"&gt;"&amp;G87)</f>
        <v>2</v>
      </c>
      <c r="I87" s="2">
        <f>AVERAGEIF(A:A,A87,G:G)</f>
        <v>47.686999999999998</v>
      </c>
      <c r="J87" s="2">
        <f t="shared" si="16"/>
        <v>15.073</v>
      </c>
      <c r="K87" s="2">
        <f t="shared" si="17"/>
        <v>105.07300000000001</v>
      </c>
      <c r="L87" s="2">
        <f t="shared" si="18"/>
        <v>546.9623663698336</v>
      </c>
      <c r="M87" s="2">
        <f>SUMIF(A:A,A87,L:L)</f>
        <v>2954.5031261837603</v>
      </c>
      <c r="N87" s="3">
        <f t="shared" si="19"/>
        <v>0.18512837624793035</v>
      </c>
      <c r="O87" s="6">
        <f t="shared" si="20"/>
        <v>5.4016570569428275</v>
      </c>
      <c r="P87" s="3">
        <f t="shared" si="21"/>
        <v>0.18512837624793035</v>
      </c>
      <c r="Q87" s="3">
        <f>IF(ISNUMBER(P87),SUMIF(A:A,A87,P:P),"")</f>
        <v>0.9198478490124079</v>
      </c>
      <c r="R87" s="3">
        <f t="shared" si="22"/>
        <v>0.20125978056772423</v>
      </c>
      <c r="S87" s="7">
        <f t="shared" si="23"/>
        <v>4.968702624931554</v>
      </c>
    </row>
    <row r="88" spans="1:19" x14ac:dyDescent="0.3">
      <c r="A88" s="1">
        <v>34</v>
      </c>
      <c r="B88" s="5">
        <v>0.90625</v>
      </c>
      <c r="C88" s="1" t="s">
        <v>20</v>
      </c>
      <c r="D88" s="1">
        <v>10</v>
      </c>
      <c r="E88" s="1">
        <v>11</v>
      </c>
      <c r="F88" s="1" t="s">
        <v>99</v>
      </c>
      <c r="G88" s="1">
        <v>61.1</v>
      </c>
      <c r="H88" s="1">
        <f>1+COUNTIFS(A:A,A88,G:G,"&gt;"&amp;G88)</f>
        <v>3</v>
      </c>
      <c r="I88" s="2">
        <f>AVERAGEIF(A:A,A88,G:G)</f>
        <v>47.686999999999998</v>
      </c>
      <c r="J88" s="2">
        <f t="shared" si="16"/>
        <v>13.413000000000004</v>
      </c>
      <c r="K88" s="2">
        <f t="shared" si="17"/>
        <v>103.41300000000001</v>
      </c>
      <c r="L88" s="2">
        <f t="shared" si="18"/>
        <v>495.11001975329935</v>
      </c>
      <c r="M88" s="2">
        <f>SUMIF(A:A,A88,L:L)</f>
        <v>2954.5031261837603</v>
      </c>
      <c r="N88" s="3">
        <f t="shared" si="19"/>
        <v>0.1675780998048283</v>
      </c>
      <c r="O88" s="6">
        <f t="shared" si="20"/>
        <v>5.9673668645524751</v>
      </c>
      <c r="P88" s="3">
        <f t="shared" si="21"/>
        <v>0.1675780998048283</v>
      </c>
      <c r="Q88" s="3">
        <f>IF(ISNUMBER(P88),SUMIF(A:A,A88,P:P),"")</f>
        <v>0.9198478490124079</v>
      </c>
      <c r="R88" s="3">
        <f t="shared" si="22"/>
        <v>0.1821802377259979</v>
      </c>
      <c r="S88" s="7">
        <f t="shared" si="23"/>
        <v>5.4890695746265115</v>
      </c>
    </row>
    <row r="89" spans="1:19" x14ac:dyDescent="0.3">
      <c r="A89" s="1">
        <v>34</v>
      </c>
      <c r="B89" s="5">
        <v>0.90625</v>
      </c>
      <c r="C89" s="1" t="s">
        <v>20</v>
      </c>
      <c r="D89" s="1">
        <v>10</v>
      </c>
      <c r="E89" s="1">
        <v>4</v>
      </c>
      <c r="F89" s="1" t="s">
        <v>92</v>
      </c>
      <c r="G89" s="1">
        <v>53.94</v>
      </c>
      <c r="H89" s="1">
        <f>1+COUNTIFS(A:A,A89,G:G,"&gt;"&amp;G89)</f>
        <v>4</v>
      </c>
      <c r="I89" s="2">
        <f>AVERAGEIF(A:A,A89,G:G)</f>
        <v>47.686999999999998</v>
      </c>
      <c r="J89" s="2">
        <f t="shared" si="16"/>
        <v>6.2530000000000001</v>
      </c>
      <c r="K89" s="2">
        <f t="shared" si="17"/>
        <v>96.253</v>
      </c>
      <c r="L89" s="2">
        <f t="shared" si="18"/>
        <v>322.20242593577865</v>
      </c>
      <c r="M89" s="2">
        <f>SUMIF(A:A,A89,L:L)</f>
        <v>2954.5031261837603</v>
      </c>
      <c r="N89" s="3">
        <f t="shared" si="19"/>
        <v>0.1090546911527413</v>
      </c>
      <c r="O89" s="6">
        <f t="shared" si="20"/>
        <v>9.1697109902352238</v>
      </c>
      <c r="P89" s="3">
        <f t="shared" si="21"/>
        <v>0.1090546911527413</v>
      </c>
      <c r="Q89" s="3">
        <f>IF(ISNUMBER(P89),SUMIF(A:A,A89,P:P),"")</f>
        <v>0.9198478490124079</v>
      </c>
      <c r="R89" s="3">
        <f t="shared" si="22"/>
        <v>0.1185573149622816</v>
      </c>
      <c r="S89" s="7">
        <f t="shared" si="23"/>
        <v>8.4347389304333085</v>
      </c>
    </row>
    <row r="90" spans="1:19" x14ac:dyDescent="0.3">
      <c r="A90" s="1">
        <v>34</v>
      </c>
      <c r="B90" s="5">
        <v>0.90625</v>
      </c>
      <c r="C90" s="1" t="s">
        <v>20</v>
      </c>
      <c r="D90" s="1">
        <v>10</v>
      </c>
      <c r="E90" s="1">
        <v>10</v>
      </c>
      <c r="F90" s="1" t="s">
        <v>98</v>
      </c>
      <c r="G90" s="1">
        <v>53.85</v>
      </c>
      <c r="H90" s="1">
        <f>1+COUNTIFS(A:A,A90,G:G,"&gt;"&amp;G90)</f>
        <v>5</v>
      </c>
      <c r="I90" s="2">
        <f>AVERAGEIF(A:A,A90,G:G)</f>
        <v>47.686999999999998</v>
      </c>
      <c r="J90" s="2">
        <f t="shared" si="16"/>
        <v>6.1630000000000038</v>
      </c>
      <c r="K90" s="2">
        <f t="shared" si="17"/>
        <v>96.163000000000011</v>
      </c>
      <c r="L90" s="2">
        <f t="shared" si="18"/>
        <v>320.46722210261856</v>
      </c>
      <c r="M90" s="2">
        <f>SUMIF(A:A,A90,L:L)</f>
        <v>2954.5031261837603</v>
      </c>
      <c r="N90" s="3">
        <f t="shared" si="19"/>
        <v>0.10846738297974187</v>
      </c>
      <c r="O90" s="6">
        <f t="shared" si="20"/>
        <v>9.2193613649438468</v>
      </c>
      <c r="P90" s="3">
        <f t="shared" si="21"/>
        <v>0.10846738297974187</v>
      </c>
      <c r="Q90" s="3">
        <f>IF(ISNUMBER(P90),SUMIF(A:A,A90,P:P),"")</f>
        <v>0.9198478490124079</v>
      </c>
      <c r="R90" s="3">
        <f t="shared" si="22"/>
        <v>0.11791883091991526</v>
      </c>
      <c r="S90" s="7">
        <f t="shared" si="23"/>
        <v>8.4804097208116946</v>
      </c>
    </row>
    <row r="91" spans="1:19" x14ac:dyDescent="0.3">
      <c r="A91" s="1">
        <v>34</v>
      </c>
      <c r="B91" s="5">
        <v>0.90625</v>
      </c>
      <c r="C91" s="1" t="s">
        <v>20</v>
      </c>
      <c r="D91" s="1">
        <v>10</v>
      </c>
      <c r="E91" s="1">
        <v>8</v>
      </c>
      <c r="F91" s="1" t="s">
        <v>96</v>
      </c>
      <c r="G91" s="1">
        <v>48.51</v>
      </c>
      <c r="H91" s="1">
        <f>1+COUNTIFS(A:A,A91,G:G,"&gt;"&amp;G91)</f>
        <v>6</v>
      </c>
      <c r="I91" s="2">
        <f>AVERAGEIF(A:A,A91,G:G)</f>
        <v>47.686999999999998</v>
      </c>
      <c r="J91" s="2">
        <f t="shared" si="16"/>
        <v>0.8230000000000004</v>
      </c>
      <c r="K91" s="2">
        <f t="shared" si="17"/>
        <v>90.823000000000008</v>
      </c>
      <c r="L91" s="2">
        <f t="shared" si="18"/>
        <v>232.61390057167489</v>
      </c>
      <c r="M91" s="2">
        <f>SUMIF(A:A,A91,L:L)</f>
        <v>2954.5031261837603</v>
      </c>
      <c r="N91" s="3">
        <f t="shared" si="19"/>
        <v>7.8731986610599741E-2</v>
      </c>
      <c r="O91" s="6">
        <f t="shared" si="20"/>
        <v>12.701318016346985</v>
      </c>
      <c r="P91" s="3">
        <f t="shared" si="21"/>
        <v>7.8731986610599741E-2</v>
      </c>
      <c r="Q91" s="3">
        <f>IF(ISNUMBER(P91),SUMIF(A:A,A91,P:P),"")</f>
        <v>0.9198478490124079</v>
      </c>
      <c r="R91" s="3">
        <f t="shared" si="22"/>
        <v>8.5592401716360067E-2</v>
      </c>
      <c r="S91" s="7">
        <f t="shared" si="23"/>
        <v>11.683280056959317</v>
      </c>
    </row>
    <row r="92" spans="1:19" x14ac:dyDescent="0.3">
      <c r="A92" s="1">
        <v>34</v>
      </c>
      <c r="B92" s="5">
        <v>0.90625</v>
      </c>
      <c r="C92" s="1" t="s">
        <v>20</v>
      </c>
      <c r="D92" s="1">
        <v>10</v>
      </c>
      <c r="E92" s="1">
        <v>3</v>
      </c>
      <c r="F92" s="1" t="s">
        <v>91</v>
      </c>
      <c r="G92" s="1">
        <v>46.44</v>
      </c>
      <c r="H92" s="1">
        <f>1+COUNTIFS(A:A,A92,G:G,"&gt;"&amp;G92)</f>
        <v>7</v>
      </c>
      <c r="I92" s="2">
        <f>AVERAGEIF(A:A,A92,G:G)</f>
        <v>47.686999999999998</v>
      </c>
      <c r="J92" s="2">
        <f t="shared" si="16"/>
        <v>-1.2469999999999999</v>
      </c>
      <c r="K92" s="2">
        <f t="shared" si="17"/>
        <v>88.753</v>
      </c>
      <c r="L92" s="2">
        <f t="shared" si="18"/>
        <v>205.44533729748181</v>
      </c>
      <c r="M92" s="2">
        <f>SUMIF(A:A,A92,L:L)</f>
        <v>2954.5031261837603</v>
      </c>
      <c r="N92" s="3">
        <f t="shared" si="19"/>
        <v>6.9536341145405786E-2</v>
      </c>
      <c r="O92" s="6">
        <f t="shared" si="20"/>
        <v>14.380969483409025</v>
      </c>
      <c r="P92" s="3">
        <f t="shared" si="21"/>
        <v>6.9536341145405786E-2</v>
      </c>
      <c r="Q92" s="3">
        <f>IF(ISNUMBER(P92),SUMIF(A:A,A92,P:P),"")</f>
        <v>0.9198478490124079</v>
      </c>
      <c r="R92" s="3">
        <f t="shared" si="22"/>
        <v>7.5595481600640016E-2</v>
      </c>
      <c r="S92" s="7">
        <f t="shared" si="23"/>
        <v>13.228303846026872</v>
      </c>
    </row>
    <row r="93" spans="1:19" x14ac:dyDescent="0.3">
      <c r="A93" s="1">
        <v>34</v>
      </c>
      <c r="B93" s="5">
        <v>0.90625</v>
      </c>
      <c r="C93" s="1" t="s">
        <v>20</v>
      </c>
      <c r="D93" s="1">
        <v>10</v>
      </c>
      <c r="E93" s="1">
        <v>6</v>
      </c>
      <c r="F93" s="1" t="s">
        <v>94</v>
      </c>
      <c r="G93" s="1">
        <v>39.24</v>
      </c>
      <c r="H93" s="1">
        <f>1+COUNTIFS(A:A,A93,G:G,"&gt;"&amp;G93)</f>
        <v>8</v>
      </c>
      <c r="I93" s="2">
        <f>AVERAGEIF(A:A,A93,G:G)</f>
        <v>47.686999999999998</v>
      </c>
      <c r="J93" s="2">
        <f t="shared" si="16"/>
        <v>-8.4469999999999956</v>
      </c>
      <c r="K93" s="2">
        <f t="shared" si="17"/>
        <v>81.552999999999997</v>
      </c>
      <c r="L93" s="2">
        <f t="shared" si="18"/>
        <v>133.37703936976811</v>
      </c>
      <c r="M93" s="2">
        <f>SUMIF(A:A,A93,L:L)</f>
        <v>2954.5031261837603</v>
      </c>
      <c r="N93" s="3">
        <f t="shared" si="19"/>
        <v>4.5143644691974683E-2</v>
      </c>
      <c r="O93" s="6">
        <f t="shared" si="20"/>
        <v>22.151512285355484</v>
      </c>
      <c r="P93" s="3" t="str">
        <f t="shared" si="21"/>
        <v/>
      </c>
      <c r="Q93" s="3" t="str">
        <f>IF(ISNUMBER(P93),SUMIF(A:A,A93,P:P),"")</f>
        <v/>
      </c>
      <c r="R93" s="3" t="str">
        <f t="shared" si="22"/>
        <v/>
      </c>
      <c r="S93" s="7" t="str">
        <f t="shared" si="23"/>
        <v/>
      </c>
    </row>
    <row r="94" spans="1:19" x14ac:dyDescent="0.3">
      <c r="A94" s="1">
        <v>34</v>
      </c>
      <c r="B94" s="5">
        <v>0.90625</v>
      </c>
      <c r="C94" s="1" t="s">
        <v>20</v>
      </c>
      <c r="D94" s="1">
        <v>10</v>
      </c>
      <c r="E94" s="1">
        <v>2</v>
      </c>
      <c r="F94" s="1" t="s">
        <v>90</v>
      </c>
      <c r="G94" s="1">
        <v>24.14</v>
      </c>
      <c r="H94" s="1">
        <f>1+COUNTIFS(A:A,A94,G:G,"&gt;"&amp;G94)</f>
        <v>9</v>
      </c>
      <c r="I94" s="2">
        <f>AVERAGEIF(A:A,A94,G:G)</f>
        <v>47.686999999999998</v>
      </c>
      <c r="J94" s="2">
        <f t="shared" si="16"/>
        <v>-23.546999999999997</v>
      </c>
      <c r="K94" s="2">
        <f t="shared" si="17"/>
        <v>66.453000000000003</v>
      </c>
      <c r="L94" s="2">
        <f t="shared" si="18"/>
        <v>53.90266930647838</v>
      </c>
      <c r="M94" s="2">
        <f>SUMIF(A:A,A94,L:L)</f>
        <v>2954.5031261837603</v>
      </c>
      <c r="N94" s="3">
        <f t="shared" si="19"/>
        <v>1.8244241757192785E-2</v>
      </c>
      <c r="O94" s="6">
        <f t="shared" si="20"/>
        <v>54.811814780175801</v>
      </c>
      <c r="P94" s="3" t="str">
        <f t="shared" si="21"/>
        <v/>
      </c>
      <c r="Q94" s="3" t="str">
        <f>IF(ISNUMBER(P94),SUMIF(A:A,A94,P:P),"")</f>
        <v/>
      </c>
      <c r="R94" s="3" t="str">
        <f t="shared" si="22"/>
        <v/>
      </c>
      <c r="S94" s="7" t="str">
        <f t="shared" si="23"/>
        <v/>
      </c>
    </row>
    <row r="95" spans="1:19" x14ac:dyDescent="0.3">
      <c r="A95" s="1">
        <v>34</v>
      </c>
      <c r="B95" s="5">
        <v>0.90625</v>
      </c>
      <c r="C95" s="1" t="s">
        <v>20</v>
      </c>
      <c r="D95" s="1">
        <v>10</v>
      </c>
      <c r="E95" s="1">
        <v>5</v>
      </c>
      <c r="F95" s="1" t="s">
        <v>93</v>
      </c>
      <c r="G95" s="1">
        <v>22.73</v>
      </c>
      <c r="H95" s="1">
        <f>1+COUNTIFS(A:A,A95,G:G,"&gt;"&amp;G95)</f>
        <v>10</v>
      </c>
      <c r="I95" s="2">
        <f>AVERAGEIF(A:A,A95,G:G)</f>
        <v>47.686999999999998</v>
      </c>
      <c r="J95" s="2">
        <f t="shared" si="16"/>
        <v>-24.956999999999997</v>
      </c>
      <c r="K95" s="2">
        <f t="shared" si="17"/>
        <v>65.043000000000006</v>
      </c>
      <c r="L95" s="2">
        <f t="shared" si="18"/>
        <v>49.530071986947085</v>
      </c>
      <c r="M95" s="2">
        <f>SUMIF(A:A,A95,L:L)</f>
        <v>2954.5031261837603</v>
      </c>
      <c r="N95" s="3">
        <f t="shared" si="19"/>
        <v>1.6764264538424618E-2</v>
      </c>
      <c r="O95" s="6">
        <f t="shared" si="20"/>
        <v>59.650693157933944</v>
      </c>
      <c r="P95" s="3" t="str">
        <f t="shared" si="21"/>
        <v/>
      </c>
      <c r="Q95" s="3" t="str">
        <f>IF(ISNUMBER(P95),SUMIF(A:A,A95,P:P),"")</f>
        <v/>
      </c>
      <c r="R95" s="3" t="str">
        <f t="shared" si="22"/>
        <v/>
      </c>
      <c r="S95" s="7" t="str">
        <f t="shared" si="23"/>
        <v/>
      </c>
    </row>
  </sheetData>
  <autoFilter ref="A7:S7" xr:uid="{00000000-0009-0000-0000-000000000000}"/>
  <sortState xmlns:xlrd2="http://schemas.microsoft.com/office/spreadsheetml/2017/richdata2" ref="A8:T95">
    <sortCondition ref="B8:B95"/>
    <sortCondition ref="H8:H95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2" fitToHeight="0" orientation="portrait" r:id="rId1"/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30092022 -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2022-09-29T22:51:56Z</cp:lastPrinted>
  <dcterms:created xsi:type="dcterms:W3CDTF">2016-03-11T05:58:01Z</dcterms:created>
  <dcterms:modified xsi:type="dcterms:W3CDTF">2022-09-29T22:52:04Z</dcterms:modified>
</cp:coreProperties>
</file>